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24.12.2016-24.01.2017" sheetId="1" r:id="rId1"/>
  </sheets>
  <definedNames>
    <definedName name="_xlnm._FilterDatabase" localSheetId="0" hidden="1">'24.12.2016-24.01.2017'!$A$5:$BE$96</definedName>
  </definedNames>
  <calcPr calcId="145621"/>
</workbook>
</file>

<file path=xl/calcChain.xml><?xml version="1.0" encoding="utf-8"?>
<calcChain xmlns="http://schemas.openxmlformats.org/spreadsheetml/2006/main">
  <c r="AT96" i="1" l="1"/>
  <c r="AS96" i="1"/>
  <c r="AQ96" i="1"/>
  <c r="AP96" i="1"/>
  <c r="AN96" i="1"/>
  <c r="AU96" i="1" s="1"/>
  <c r="AM96" i="1"/>
  <c r="AJ96" i="1"/>
  <c r="AE96" i="1"/>
  <c r="AD96" i="1"/>
  <c r="AB96" i="1"/>
  <c r="AK96" i="1" s="1"/>
  <c r="Z96" i="1"/>
  <c r="X96" i="1"/>
  <c r="AV96" i="1" s="1"/>
  <c r="AW96" i="1" s="1"/>
  <c r="V96" i="1"/>
  <c r="W96" i="1" s="1"/>
  <c r="S96" i="1"/>
  <c r="Q96" i="1"/>
  <c r="N96" i="1"/>
  <c r="J96" i="1"/>
  <c r="F96" i="1"/>
  <c r="AT95" i="1"/>
  <c r="AS95" i="1"/>
  <c r="AQ95" i="1"/>
  <c r="AP95" i="1"/>
  <c r="AN95" i="1"/>
  <c r="AU95" i="1" s="1"/>
  <c r="AM95" i="1"/>
  <c r="AJ95" i="1"/>
  <c r="AH95" i="1"/>
  <c r="AD95" i="1"/>
  <c r="AE95" i="1" s="1"/>
  <c r="AB95" i="1"/>
  <c r="Z95" i="1"/>
  <c r="AK95" i="1" s="1"/>
  <c r="W95" i="1"/>
  <c r="V95" i="1"/>
  <c r="S95" i="1"/>
  <c r="Q95" i="1"/>
  <c r="N95" i="1"/>
  <c r="J95" i="1"/>
  <c r="F95" i="1"/>
  <c r="X95" i="1" s="1"/>
  <c r="AV95" i="1" s="1"/>
  <c r="AW95" i="1" s="1"/>
  <c r="AS94" i="1"/>
  <c r="AT94" i="1" s="1"/>
  <c r="AP94" i="1"/>
  <c r="AQ94" i="1" s="1"/>
  <c r="AM94" i="1"/>
  <c r="AN94" i="1" s="1"/>
  <c r="AU94" i="1" s="1"/>
  <c r="AJ94" i="1"/>
  <c r="AD94" i="1"/>
  <c r="AE94" i="1" s="1"/>
  <c r="AB94" i="1"/>
  <c r="Z94" i="1"/>
  <c r="AK94" i="1" s="1"/>
  <c r="W94" i="1"/>
  <c r="V94" i="1"/>
  <c r="S94" i="1"/>
  <c r="Q94" i="1"/>
  <c r="N94" i="1"/>
  <c r="J94" i="1"/>
  <c r="F94" i="1"/>
  <c r="X94" i="1" s="1"/>
  <c r="AS93" i="1"/>
  <c r="AT93" i="1" s="1"/>
  <c r="AP93" i="1"/>
  <c r="AQ93" i="1" s="1"/>
  <c r="AM93" i="1"/>
  <c r="AN93" i="1" s="1"/>
  <c r="AU93" i="1" s="1"/>
  <c r="AJ93" i="1"/>
  <c r="AH93" i="1"/>
  <c r="AE93" i="1"/>
  <c r="AD93" i="1"/>
  <c r="AB93" i="1"/>
  <c r="Z93" i="1"/>
  <c r="V93" i="1"/>
  <c r="W93" i="1" s="1"/>
  <c r="S93" i="1"/>
  <c r="Q93" i="1"/>
  <c r="N93" i="1"/>
  <c r="J93" i="1"/>
  <c r="X93" i="1" s="1"/>
  <c r="F93" i="1"/>
  <c r="AT92" i="1"/>
  <c r="AS92" i="1"/>
  <c r="AQ92" i="1"/>
  <c r="AP92" i="1"/>
  <c r="AN92" i="1"/>
  <c r="AU92" i="1" s="1"/>
  <c r="AM92" i="1"/>
  <c r="AJ92" i="1"/>
  <c r="AH92" i="1"/>
  <c r="AK92" i="1" s="1"/>
  <c r="AD92" i="1"/>
  <c r="AE92" i="1" s="1"/>
  <c r="AB92" i="1"/>
  <c r="Z92" i="1"/>
  <c r="W92" i="1"/>
  <c r="V92" i="1"/>
  <c r="S92" i="1"/>
  <c r="Q92" i="1"/>
  <c r="N92" i="1"/>
  <c r="J92" i="1"/>
  <c r="F92" i="1"/>
  <c r="X92" i="1" s="1"/>
  <c r="AV92" i="1" s="1"/>
  <c r="AW92" i="1" s="1"/>
  <c r="AS91" i="1"/>
  <c r="AT91" i="1" s="1"/>
  <c r="AP91" i="1"/>
  <c r="AQ91" i="1" s="1"/>
  <c r="AU91" i="1" s="1"/>
  <c r="AM91" i="1"/>
  <c r="AN91" i="1" s="1"/>
  <c r="AJ91" i="1"/>
  <c r="AH91" i="1"/>
  <c r="AE91" i="1"/>
  <c r="AD91" i="1"/>
  <c r="AB91" i="1"/>
  <c r="Z91" i="1"/>
  <c r="X91" i="1"/>
  <c r="V91" i="1"/>
  <c r="W91" i="1" s="1"/>
  <c r="S91" i="1"/>
  <c r="Q91" i="1"/>
  <c r="N91" i="1"/>
  <c r="J91" i="1"/>
  <c r="F91" i="1"/>
  <c r="AT90" i="1"/>
  <c r="AS90" i="1"/>
  <c r="AQ90" i="1"/>
  <c r="AP90" i="1"/>
  <c r="AN90" i="1"/>
  <c r="AU90" i="1" s="1"/>
  <c r="AM90" i="1"/>
  <c r="AJ90" i="1"/>
  <c r="AH90" i="1"/>
  <c r="AD90" i="1"/>
  <c r="AE90" i="1" s="1"/>
  <c r="AB90" i="1"/>
  <c r="Z90" i="1"/>
  <c r="AK90" i="1" s="1"/>
  <c r="AV90" i="1" s="1"/>
  <c r="AW90" i="1" s="1"/>
  <c r="W90" i="1"/>
  <c r="V90" i="1"/>
  <c r="N90" i="1"/>
  <c r="J90" i="1"/>
  <c r="F90" i="1"/>
  <c r="X90" i="1" s="1"/>
  <c r="AS89" i="1"/>
  <c r="AT89" i="1" s="1"/>
  <c r="AP89" i="1"/>
  <c r="AQ89" i="1" s="1"/>
  <c r="AM89" i="1"/>
  <c r="AN89" i="1" s="1"/>
  <c r="AU89" i="1" s="1"/>
  <c r="AJ89" i="1"/>
  <c r="AH89" i="1"/>
  <c r="AE89" i="1"/>
  <c r="AD89" i="1"/>
  <c r="AB89" i="1"/>
  <c r="Z89" i="1"/>
  <c r="AK89" i="1" s="1"/>
  <c r="V89" i="1"/>
  <c r="W89" i="1" s="1"/>
  <c r="S89" i="1"/>
  <c r="Q89" i="1"/>
  <c r="N89" i="1"/>
  <c r="J89" i="1"/>
  <c r="X89" i="1" s="1"/>
  <c r="F89" i="1"/>
  <c r="AT88" i="1"/>
  <c r="AS88" i="1"/>
  <c r="AQ88" i="1"/>
  <c r="AP88" i="1"/>
  <c r="AN88" i="1"/>
  <c r="AU88" i="1" s="1"/>
  <c r="AM88" i="1"/>
  <c r="AJ88" i="1"/>
  <c r="AH88" i="1"/>
  <c r="AK88" i="1" s="1"/>
  <c r="AD88" i="1"/>
  <c r="AE88" i="1" s="1"/>
  <c r="AB88" i="1"/>
  <c r="Z88" i="1"/>
  <c r="W88" i="1"/>
  <c r="V88" i="1"/>
  <c r="Q88" i="1"/>
  <c r="N88" i="1"/>
  <c r="J88" i="1"/>
  <c r="F88" i="1"/>
  <c r="AT87" i="1"/>
  <c r="AS87" i="1"/>
  <c r="AQ87" i="1"/>
  <c r="AP87" i="1"/>
  <c r="AN87" i="1"/>
  <c r="AU87" i="1" s="1"/>
  <c r="AM87" i="1"/>
  <c r="AJ87" i="1"/>
  <c r="AH87" i="1"/>
  <c r="AK87" i="1" s="1"/>
  <c r="AD87" i="1"/>
  <c r="AE87" i="1" s="1"/>
  <c r="AB87" i="1"/>
  <c r="Z87" i="1"/>
  <c r="W87" i="1"/>
  <c r="V87" i="1"/>
  <c r="S87" i="1"/>
  <c r="Q87" i="1"/>
  <c r="N87" i="1"/>
  <c r="J87" i="1"/>
  <c r="F87" i="1"/>
  <c r="X87" i="1" s="1"/>
  <c r="AV87" i="1" s="1"/>
  <c r="AW87" i="1" s="1"/>
  <c r="AS86" i="1"/>
  <c r="AT86" i="1" s="1"/>
  <c r="AP86" i="1"/>
  <c r="AQ86" i="1" s="1"/>
  <c r="AU86" i="1" s="1"/>
  <c r="AM86" i="1"/>
  <c r="AN86" i="1" s="1"/>
  <c r="AJ86" i="1"/>
  <c r="AH86" i="1"/>
  <c r="AE86" i="1"/>
  <c r="AD86" i="1"/>
  <c r="AB86" i="1"/>
  <c r="Z86" i="1"/>
  <c r="X86" i="1"/>
  <c r="V86" i="1"/>
  <c r="W86" i="1" s="1"/>
  <c r="S86" i="1"/>
  <c r="Q86" i="1"/>
  <c r="N86" i="1"/>
  <c r="J86" i="1"/>
  <c r="F86" i="1"/>
  <c r="AT85" i="1"/>
  <c r="AS85" i="1"/>
  <c r="AQ85" i="1"/>
  <c r="AP85" i="1"/>
  <c r="AN85" i="1"/>
  <c r="AU85" i="1" s="1"/>
  <c r="AM85" i="1"/>
  <c r="AJ85" i="1"/>
  <c r="AH85" i="1"/>
  <c r="AD85" i="1"/>
  <c r="AE85" i="1" s="1"/>
  <c r="AB85" i="1"/>
  <c r="Z85" i="1"/>
  <c r="AK85" i="1" s="1"/>
  <c r="AV85" i="1" s="1"/>
  <c r="AW85" i="1" s="1"/>
  <c r="W85" i="1"/>
  <c r="V85" i="1"/>
  <c r="S85" i="1"/>
  <c r="Q85" i="1"/>
  <c r="N85" i="1"/>
  <c r="J85" i="1"/>
  <c r="F85" i="1"/>
  <c r="X85" i="1" s="1"/>
  <c r="AS84" i="1"/>
  <c r="AT84" i="1" s="1"/>
  <c r="AP84" i="1"/>
  <c r="AQ84" i="1" s="1"/>
  <c r="AM84" i="1"/>
  <c r="AN84" i="1" s="1"/>
  <c r="AU84" i="1" s="1"/>
  <c r="AJ84" i="1"/>
  <c r="AH84" i="1"/>
  <c r="AE84" i="1"/>
  <c r="AD84" i="1"/>
  <c r="AB84" i="1"/>
  <c r="Z84" i="1"/>
  <c r="AK84" i="1" s="1"/>
  <c r="V84" i="1"/>
  <c r="W84" i="1" s="1"/>
  <c r="S84" i="1"/>
  <c r="Q84" i="1"/>
  <c r="N84" i="1"/>
  <c r="J84" i="1"/>
  <c r="X84" i="1" s="1"/>
  <c r="F84" i="1"/>
  <c r="AT83" i="1"/>
  <c r="AS83" i="1"/>
  <c r="AQ83" i="1"/>
  <c r="AP83" i="1"/>
  <c r="AN83" i="1"/>
  <c r="AU83" i="1" s="1"/>
  <c r="AM83" i="1"/>
  <c r="AJ83" i="1"/>
  <c r="AH83" i="1"/>
  <c r="AK83" i="1" s="1"/>
  <c r="AD83" i="1"/>
  <c r="AE83" i="1" s="1"/>
  <c r="AB83" i="1"/>
  <c r="Z83" i="1"/>
  <c r="W83" i="1"/>
  <c r="V83" i="1"/>
  <c r="S83" i="1"/>
  <c r="Q83" i="1"/>
  <c r="N83" i="1"/>
  <c r="J83" i="1"/>
  <c r="F83" i="1"/>
  <c r="X83" i="1" s="1"/>
  <c r="AV83" i="1" s="1"/>
  <c r="AW83" i="1" s="1"/>
  <c r="AS82" i="1"/>
  <c r="AT82" i="1" s="1"/>
  <c r="AP82" i="1"/>
  <c r="AQ82" i="1" s="1"/>
  <c r="AU82" i="1" s="1"/>
  <c r="AM82" i="1"/>
  <c r="AN82" i="1" s="1"/>
  <c r="AJ82" i="1"/>
  <c r="AH82" i="1"/>
  <c r="AE82" i="1"/>
  <c r="AD82" i="1"/>
  <c r="AB82" i="1"/>
  <c r="Z82" i="1"/>
  <c r="X82" i="1"/>
  <c r="V82" i="1"/>
  <c r="W82" i="1" s="1"/>
  <c r="S82" i="1"/>
  <c r="Q82" i="1"/>
  <c r="N82" i="1"/>
  <c r="J82" i="1"/>
  <c r="F82" i="1"/>
  <c r="AT81" i="1"/>
  <c r="AS81" i="1"/>
  <c r="AQ81" i="1"/>
  <c r="AP81" i="1"/>
  <c r="AN81" i="1"/>
  <c r="AU81" i="1" s="1"/>
  <c r="AM81" i="1"/>
  <c r="AJ81" i="1"/>
  <c r="AH81" i="1"/>
  <c r="AD81" i="1"/>
  <c r="AE81" i="1" s="1"/>
  <c r="AB81" i="1"/>
  <c r="Z81" i="1"/>
  <c r="AK81" i="1" s="1"/>
  <c r="V81" i="1"/>
  <c r="W81" i="1" s="1"/>
  <c r="S81" i="1"/>
  <c r="Q81" i="1"/>
  <c r="N81" i="1"/>
  <c r="J81" i="1"/>
  <c r="F81" i="1"/>
  <c r="AT80" i="1"/>
  <c r="AS80" i="1"/>
  <c r="AQ80" i="1"/>
  <c r="AP80" i="1"/>
  <c r="AN80" i="1"/>
  <c r="AU80" i="1" s="1"/>
  <c r="AM80" i="1"/>
  <c r="AJ80" i="1"/>
  <c r="AH80" i="1"/>
  <c r="AD80" i="1"/>
  <c r="AE80" i="1" s="1"/>
  <c r="AB80" i="1"/>
  <c r="Z80" i="1"/>
  <c r="AK80" i="1" s="1"/>
  <c r="W80" i="1"/>
  <c r="V80" i="1"/>
  <c r="S80" i="1"/>
  <c r="Q80" i="1"/>
  <c r="N80" i="1"/>
  <c r="J80" i="1"/>
  <c r="F80" i="1"/>
  <c r="X80" i="1" s="1"/>
  <c r="AS79" i="1"/>
  <c r="AT79" i="1" s="1"/>
  <c r="AP79" i="1"/>
  <c r="AQ79" i="1" s="1"/>
  <c r="AM79" i="1"/>
  <c r="AN79" i="1" s="1"/>
  <c r="AU79" i="1" s="1"/>
  <c r="AJ79" i="1"/>
  <c r="AH79" i="1"/>
  <c r="AE79" i="1"/>
  <c r="AD79" i="1"/>
  <c r="AB79" i="1"/>
  <c r="Z79" i="1"/>
  <c r="AK79" i="1" s="1"/>
  <c r="V79" i="1"/>
  <c r="W79" i="1" s="1"/>
  <c r="S79" i="1"/>
  <c r="Q79" i="1"/>
  <c r="N79" i="1"/>
  <c r="J79" i="1"/>
  <c r="X79" i="1" s="1"/>
  <c r="F79" i="1"/>
  <c r="AT78" i="1"/>
  <c r="AS78" i="1"/>
  <c r="AQ78" i="1"/>
  <c r="AP78" i="1"/>
  <c r="AN78" i="1"/>
  <c r="AU78" i="1" s="1"/>
  <c r="AM78" i="1"/>
  <c r="AJ78" i="1"/>
  <c r="AH78" i="1"/>
  <c r="AD78" i="1"/>
  <c r="AE78" i="1" s="1"/>
  <c r="AB78" i="1"/>
  <c r="Z78" i="1"/>
  <c r="AK78" i="1" s="1"/>
  <c r="W78" i="1"/>
  <c r="V78" i="1"/>
  <c r="S78" i="1"/>
  <c r="Q78" i="1"/>
  <c r="N78" i="1"/>
  <c r="J78" i="1"/>
  <c r="F78" i="1"/>
  <c r="X78" i="1" s="1"/>
  <c r="AV78" i="1" s="1"/>
  <c r="AW78" i="1" s="1"/>
  <c r="AS77" i="1"/>
  <c r="AT77" i="1" s="1"/>
  <c r="AP77" i="1"/>
  <c r="AQ77" i="1" s="1"/>
  <c r="AM77" i="1"/>
  <c r="AN77" i="1" s="1"/>
  <c r="AJ77" i="1"/>
  <c r="AH77" i="1"/>
  <c r="AE77" i="1"/>
  <c r="AD77" i="1"/>
  <c r="AB77" i="1"/>
  <c r="Z77" i="1"/>
  <c r="AK77" i="1" s="1"/>
  <c r="V77" i="1"/>
  <c r="W77" i="1" s="1"/>
  <c r="S77" i="1"/>
  <c r="Q77" i="1"/>
  <c r="N77" i="1"/>
  <c r="J77" i="1"/>
  <c r="X77" i="1" s="1"/>
  <c r="F77" i="1"/>
  <c r="AT76" i="1"/>
  <c r="AS76" i="1"/>
  <c r="AQ76" i="1"/>
  <c r="AP76" i="1"/>
  <c r="AN76" i="1"/>
  <c r="AU76" i="1" s="1"/>
  <c r="AM76" i="1"/>
  <c r="AJ76" i="1"/>
  <c r="AH76" i="1"/>
  <c r="AD76" i="1"/>
  <c r="AE76" i="1" s="1"/>
  <c r="AB76" i="1"/>
  <c r="Z76" i="1"/>
  <c r="AK76" i="1" s="1"/>
  <c r="W76" i="1"/>
  <c r="V76" i="1"/>
  <c r="S76" i="1"/>
  <c r="Q76" i="1"/>
  <c r="N76" i="1"/>
  <c r="J76" i="1"/>
  <c r="F76" i="1"/>
  <c r="X76" i="1" s="1"/>
  <c r="AS75" i="1"/>
  <c r="AT75" i="1" s="1"/>
  <c r="AP75" i="1"/>
  <c r="AQ75" i="1" s="1"/>
  <c r="AM75" i="1"/>
  <c r="AN75" i="1" s="1"/>
  <c r="AU75" i="1" s="1"/>
  <c r="AJ75" i="1"/>
  <c r="AH75" i="1"/>
  <c r="AE75" i="1"/>
  <c r="AD75" i="1"/>
  <c r="AB75" i="1"/>
  <c r="Z75" i="1"/>
  <c r="AK75" i="1" s="1"/>
  <c r="V75" i="1"/>
  <c r="W75" i="1" s="1"/>
  <c r="S75" i="1"/>
  <c r="Q75" i="1"/>
  <c r="N75" i="1"/>
  <c r="J75" i="1"/>
  <c r="X75" i="1" s="1"/>
  <c r="F75" i="1"/>
  <c r="AT74" i="1"/>
  <c r="AS74" i="1"/>
  <c r="AQ74" i="1"/>
  <c r="AP74" i="1"/>
  <c r="AN74" i="1"/>
  <c r="AU74" i="1" s="1"/>
  <c r="AM74" i="1"/>
  <c r="AJ74" i="1"/>
  <c r="AH74" i="1"/>
  <c r="AD74" i="1"/>
  <c r="AE74" i="1" s="1"/>
  <c r="AB74" i="1"/>
  <c r="Z74" i="1"/>
  <c r="AK74" i="1" s="1"/>
  <c r="W74" i="1"/>
  <c r="V74" i="1"/>
  <c r="S74" i="1"/>
  <c r="Q74" i="1"/>
  <c r="N74" i="1"/>
  <c r="J74" i="1"/>
  <c r="F74" i="1"/>
  <c r="X74" i="1" s="1"/>
  <c r="AV74" i="1" s="1"/>
  <c r="AW74" i="1" s="1"/>
  <c r="AS73" i="1"/>
  <c r="AT73" i="1" s="1"/>
  <c r="AP73" i="1"/>
  <c r="AQ73" i="1" s="1"/>
  <c r="AM73" i="1"/>
  <c r="AN73" i="1" s="1"/>
  <c r="AJ73" i="1"/>
  <c r="AH73" i="1"/>
  <c r="AE73" i="1"/>
  <c r="AD73" i="1"/>
  <c r="AB73" i="1"/>
  <c r="Z73" i="1"/>
  <c r="AK73" i="1" s="1"/>
  <c r="V73" i="1"/>
  <c r="W73" i="1" s="1"/>
  <c r="S73" i="1"/>
  <c r="Q73" i="1"/>
  <c r="N73" i="1"/>
  <c r="J73" i="1"/>
  <c r="X73" i="1" s="1"/>
  <c r="F73" i="1"/>
  <c r="AT72" i="1"/>
  <c r="AS72" i="1"/>
  <c r="AQ72" i="1"/>
  <c r="AP72" i="1"/>
  <c r="AN72" i="1"/>
  <c r="AU72" i="1" s="1"/>
  <c r="AM72" i="1"/>
  <c r="AJ72" i="1"/>
  <c r="AH72" i="1"/>
  <c r="AD72" i="1"/>
  <c r="AE72" i="1" s="1"/>
  <c r="AB72" i="1"/>
  <c r="Z72" i="1"/>
  <c r="AK72" i="1" s="1"/>
  <c r="W72" i="1"/>
  <c r="V72" i="1"/>
  <c r="S72" i="1"/>
  <c r="Q72" i="1"/>
  <c r="N72" i="1"/>
  <c r="J72" i="1"/>
  <c r="F72" i="1"/>
  <c r="X72" i="1" s="1"/>
  <c r="AS71" i="1"/>
  <c r="AT71" i="1" s="1"/>
  <c r="AP71" i="1"/>
  <c r="AQ71" i="1" s="1"/>
  <c r="AM71" i="1"/>
  <c r="AN71" i="1" s="1"/>
  <c r="AU71" i="1" s="1"/>
  <c r="AJ71" i="1"/>
  <c r="AH71" i="1"/>
  <c r="AE71" i="1"/>
  <c r="AD71" i="1"/>
  <c r="AB71" i="1"/>
  <c r="Z71" i="1"/>
  <c r="AK71" i="1" s="1"/>
  <c r="V71" i="1"/>
  <c r="W71" i="1" s="1"/>
  <c r="S71" i="1"/>
  <c r="Q71" i="1"/>
  <c r="N71" i="1"/>
  <c r="J71" i="1"/>
  <c r="X71" i="1" s="1"/>
  <c r="F71" i="1"/>
  <c r="AT70" i="1"/>
  <c r="AS70" i="1"/>
  <c r="AQ70" i="1"/>
  <c r="AP70" i="1"/>
  <c r="AN70" i="1"/>
  <c r="AU70" i="1" s="1"/>
  <c r="AM70" i="1"/>
  <c r="AJ70" i="1"/>
  <c r="AH70" i="1"/>
  <c r="AD70" i="1"/>
  <c r="AE70" i="1" s="1"/>
  <c r="AB70" i="1"/>
  <c r="Z70" i="1"/>
  <c r="AK70" i="1" s="1"/>
  <c r="W70" i="1"/>
  <c r="V70" i="1"/>
  <c r="S70" i="1"/>
  <c r="Q70" i="1"/>
  <c r="N70" i="1"/>
  <c r="J70" i="1"/>
  <c r="F70" i="1"/>
  <c r="X70" i="1" s="1"/>
  <c r="AV70" i="1" s="1"/>
  <c r="AW70" i="1" s="1"/>
  <c r="AS69" i="1"/>
  <c r="AT69" i="1" s="1"/>
  <c r="AP69" i="1"/>
  <c r="AQ69" i="1" s="1"/>
  <c r="AM69" i="1"/>
  <c r="AN69" i="1" s="1"/>
  <c r="AJ69" i="1"/>
  <c r="AH69" i="1"/>
  <c r="AE69" i="1"/>
  <c r="AD69" i="1"/>
  <c r="AB69" i="1"/>
  <c r="Z69" i="1"/>
  <c r="AK69" i="1" s="1"/>
  <c r="V69" i="1"/>
  <c r="W69" i="1" s="1"/>
  <c r="S69" i="1"/>
  <c r="Q69" i="1"/>
  <c r="N69" i="1"/>
  <c r="J69" i="1"/>
  <c r="X69" i="1" s="1"/>
  <c r="F69" i="1"/>
  <c r="AT68" i="1"/>
  <c r="AS68" i="1"/>
  <c r="AQ68" i="1"/>
  <c r="AP68" i="1"/>
  <c r="AN68" i="1"/>
  <c r="AU68" i="1" s="1"/>
  <c r="AM68" i="1"/>
  <c r="AJ68" i="1"/>
  <c r="AH68" i="1"/>
  <c r="AD68" i="1"/>
  <c r="AE68" i="1" s="1"/>
  <c r="AB68" i="1"/>
  <c r="Z68" i="1"/>
  <c r="AK68" i="1" s="1"/>
  <c r="W68" i="1"/>
  <c r="V68" i="1"/>
  <c r="Q68" i="1"/>
  <c r="N68" i="1"/>
  <c r="J68" i="1"/>
  <c r="F68" i="1"/>
  <c r="X68" i="1" s="1"/>
  <c r="AV68" i="1" s="1"/>
  <c r="AW68" i="1" s="1"/>
  <c r="AT67" i="1"/>
  <c r="AS67" i="1"/>
  <c r="AQ67" i="1"/>
  <c r="AP67" i="1"/>
  <c r="AN67" i="1"/>
  <c r="AU67" i="1" s="1"/>
  <c r="AM67" i="1"/>
  <c r="AJ67" i="1"/>
  <c r="AH67" i="1"/>
  <c r="AD67" i="1"/>
  <c r="AE67" i="1" s="1"/>
  <c r="AB67" i="1"/>
  <c r="Z67" i="1"/>
  <c r="AK67" i="1" s="1"/>
  <c r="W67" i="1"/>
  <c r="V67" i="1"/>
  <c r="S67" i="1"/>
  <c r="Q67" i="1"/>
  <c r="N67" i="1"/>
  <c r="J67" i="1"/>
  <c r="F67" i="1"/>
  <c r="X67" i="1" s="1"/>
  <c r="AV67" i="1" s="1"/>
  <c r="AW67" i="1" s="1"/>
  <c r="AS66" i="1"/>
  <c r="AT66" i="1" s="1"/>
  <c r="AP66" i="1"/>
  <c r="AQ66" i="1" s="1"/>
  <c r="AM66" i="1"/>
  <c r="AN66" i="1" s="1"/>
  <c r="AJ66" i="1"/>
  <c r="AH66" i="1"/>
  <c r="AE66" i="1"/>
  <c r="AD66" i="1"/>
  <c r="AB66" i="1"/>
  <c r="Z66" i="1"/>
  <c r="AK66" i="1" s="1"/>
  <c r="V66" i="1"/>
  <c r="W66" i="1" s="1"/>
  <c r="S66" i="1"/>
  <c r="Q66" i="1"/>
  <c r="N66" i="1"/>
  <c r="J66" i="1"/>
  <c r="X66" i="1" s="1"/>
  <c r="F66" i="1"/>
  <c r="AT65" i="1"/>
  <c r="AS65" i="1"/>
  <c r="AQ65" i="1"/>
  <c r="AP65" i="1"/>
  <c r="AN65" i="1"/>
  <c r="AU65" i="1" s="1"/>
  <c r="AM65" i="1"/>
  <c r="AJ65" i="1"/>
  <c r="AH65" i="1"/>
  <c r="AD65" i="1"/>
  <c r="AE65" i="1" s="1"/>
  <c r="AB65" i="1"/>
  <c r="Z65" i="1"/>
  <c r="AK65" i="1" s="1"/>
  <c r="W65" i="1"/>
  <c r="V65" i="1"/>
  <c r="S65" i="1"/>
  <c r="Q65" i="1"/>
  <c r="N65" i="1"/>
  <c r="J65" i="1"/>
  <c r="F65" i="1"/>
  <c r="X65" i="1" s="1"/>
  <c r="AS64" i="1"/>
  <c r="AT64" i="1" s="1"/>
  <c r="AP64" i="1"/>
  <c r="AQ64" i="1" s="1"/>
  <c r="AM64" i="1"/>
  <c r="AN64" i="1" s="1"/>
  <c r="AU64" i="1" s="1"/>
  <c r="AJ64" i="1"/>
  <c r="AH64" i="1"/>
  <c r="AE64" i="1"/>
  <c r="AD64" i="1"/>
  <c r="AB64" i="1"/>
  <c r="Z64" i="1"/>
  <c r="AK64" i="1" s="1"/>
  <c r="V64" i="1"/>
  <c r="W64" i="1" s="1"/>
  <c r="S64" i="1"/>
  <c r="Q64" i="1"/>
  <c r="N64" i="1"/>
  <c r="J64" i="1"/>
  <c r="X64" i="1" s="1"/>
  <c r="F64" i="1"/>
  <c r="AT63" i="1"/>
  <c r="AS63" i="1"/>
  <c r="AQ63" i="1"/>
  <c r="AP63" i="1"/>
  <c r="AN63" i="1"/>
  <c r="AU63" i="1" s="1"/>
  <c r="AM63" i="1"/>
  <c r="AJ63" i="1"/>
  <c r="AH63" i="1"/>
  <c r="AD63" i="1"/>
  <c r="AE63" i="1" s="1"/>
  <c r="AB63" i="1"/>
  <c r="Z63" i="1"/>
  <c r="AK63" i="1" s="1"/>
  <c r="W63" i="1"/>
  <c r="V63" i="1"/>
  <c r="S63" i="1"/>
  <c r="Q63" i="1"/>
  <c r="N63" i="1"/>
  <c r="J63" i="1"/>
  <c r="F63" i="1"/>
  <c r="X63" i="1" s="1"/>
  <c r="AV63" i="1" s="1"/>
  <c r="AW63" i="1" s="1"/>
  <c r="AS62" i="1"/>
  <c r="AT62" i="1" s="1"/>
  <c r="AP62" i="1"/>
  <c r="AQ62" i="1" s="1"/>
  <c r="AM62" i="1"/>
  <c r="AN62" i="1" s="1"/>
  <c r="AJ62" i="1"/>
  <c r="AH62" i="1"/>
  <c r="AE62" i="1"/>
  <c r="AD62" i="1"/>
  <c r="AB62" i="1"/>
  <c r="Z62" i="1"/>
  <c r="AK62" i="1" s="1"/>
  <c r="V62" i="1"/>
  <c r="W62" i="1" s="1"/>
  <c r="S62" i="1"/>
  <c r="Q62" i="1"/>
  <c r="N62" i="1"/>
  <c r="J62" i="1"/>
  <c r="X62" i="1" s="1"/>
  <c r="F62" i="1"/>
  <c r="AT61" i="1"/>
  <c r="AS61" i="1"/>
  <c r="AQ61" i="1"/>
  <c r="AP61" i="1"/>
  <c r="AN61" i="1"/>
  <c r="AU61" i="1" s="1"/>
  <c r="AM61" i="1"/>
  <c r="AJ61" i="1"/>
  <c r="AH61" i="1"/>
  <c r="AD61" i="1"/>
  <c r="AE61" i="1" s="1"/>
  <c r="AB61" i="1"/>
  <c r="Z61" i="1"/>
  <c r="AK61" i="1" s="1"/>
  <c r="W61" i="1"/>
  <c r="V61" i="1"/>
  <c r="S61" i="1"/>
  <c r="Q61" i="1"/>
  <c r="N61" i="1"/>
  <c r="J61" i="1"/>
  <c r="F61" i="1"/>
  <c r="X61" i="1" s="1"/>
  <c r="AS60" i="1"/>
  <c r="AT60" i="1" s="1"/>
  <c r="AP60" i="1"/>
  <c r="AQ60" i="1" s="1"/>
  <c r="AU60" i="1" s="1"/>
  <c r="AM60" i="1"/>
  <c r="AN60" i="1" s="1"/>
  <c r="AJ60" i="1"/>
  <c r="AH60" i="1"/>
  <c r="AE60" i="1"/>
  <c r="AD60" i="1"/>
  <c r="AB60" i="1"/>
  <c r="Z60" i="1"/>
  <c r="X60" i="1"/>
  <c r="V60" i="1"/>
  <c r="W60" i="1" s="1"/>
  <c r="S60" i="1"/>
  <c r="Q60" i="1"/>
  <c r="N60" i="1"/>
  <c r="J60" i="1"/>
  <c r="F60" i="1"/>
  <c r="AT59" i="1"/>
  <c r="AS59" i="1"/>
  <c r="AQ59" i="1"/>
  <c r="AP59" i="1"/>
  <c r="AN59" i="1"/>
  <c r="AU59" i="1" s="1"/>
  <c r="AM59" i="1"/>
  <c r="AJ59" i="1"/>
  <c r="AH59" i="1"/>
  <c r="AE59" i="1"/>
  <c r="AD59" i="1"/>
  <c r="AB59" i="1"/>
  <c r="Z59" i="1"/>
  <c r="AK59" i="1" s="1"/>
  <c r="V59" i="1"/>
  <c r="W59" i="1" s="1"/>
  <c r="S59" i="1"/>
  <c r="Q59" i="1"/>
  <c r="N59" i="1"/>
  <c r="J59" i="1"/>
  <c r="X59" i="1" s="1"/>
  <c r="AV59" i="1" s="1"/>
  <c r="AW59" i="1" s="1"/>
  <c r="F59" i="1"/>
  <c r="AT58" i="1"/>
  <c r="AS58" i="1"/>
  <c r="AQ58" i="1"/>
  <c r="AP58" i="1"/>
  <c r="AN58" i="1"/>
  <c r="AU58" i="1" s="1"/>
  <c r="AM58" i="1"/>
  <c r="AJ58" i="1"/>
  <c r="AH58" i="1"/>
  <c r="AD58" i="1"/>
  <c r="AE58" i="1" s="1"/>
  <c r="AB58" i="1"/>
  <c r="Z58" i="1"/>
  <c r="AK58" i="1" s="1"/>
  <c r="W58" i="1"/>
  <c r="V58" i="1"/>
  <c r="S58" i="1"/>
  <c r="Q58" i="1"/>
  <c r="N58" i="1"/>
  <c r="J58" i="1"/>
  <c r="F58" i="1"/>
  <c r="X58" i="1" s="1"/>
  <c r="AS57" i="1"/>
  <c r="AT57" i="1" s="1"/>
  <c r="AP57" i="1"/>
  <c r="AQ57" i="1" s="1"/>
  <c r="AM57" i="1"/>
  <c r="AN57" i="1" s="1"/>
  <c r="AU57" i="1" s="1"/>
  <c r="AJ57" i="1"/>
  <c r="AH57" i="1"/>
  <c r="AE57" i="1"/>
  <c r="AD57" i="1"/>
  <c r="AB57" i="1"/>
  <c r="Z57" i="1"/>
  <c r="AK57" i="1" s="1"/>
  <c r="V57" i="1"/>
  <c r="W57" i="1" s="1"/>
  <c r="S57" i="1"/>
  <c r="Q57" i="1"/>
  <c r="N57" i="1"/>
  <c r="J57" i="1"/>
  <c r="X57" i="1" s="1"/>
  <c r="F57" i="1"/>
  <c r="AT56" i="1"/>
  <c r="AS56" i="1"/>
  <c r="AQ56" i="1"/>
  <c r="AP56" i="1"/>
  <c r="AN56" i="1"/>
  <c r="AU56" i="1" s="1"/>
  <c r="AM56" i="1"/>
  <c r="AJ56" i="1"/>
  <c r="AH56" i="1"/>
  <c r="AD56" i="1"/>
  <c r="AE56" i="1" s="1"/>
  <c r="AB56" i="1"/>
  <c r="Z56" i="1"/>
  <c r="AK56" i="1" s="1"/>
  <c r="W56" i="1"/>
  <c r="V56" i="1"/>
  <c r="S56" i="1"/>
  <c r="Q56" i="1"/>
  <c r="N56" i="1"/>
  <c r="J56" i="1"/>
  <c r="F56" i="1"/>
  <c r="X56" i="1" s="1"/>
  <c r="AV56" i="1" s="1"/>
  <c r="AW56" i="1" s="1"/>
  <c r="AS55" i="1"/>
  <c r="AT55" i="1" s="1"/>
  <c r="AP55" i="1"/>
  <c r="AQ55" i="1" s="1"/>
  <c r="AM55" i="1"/>
  <c r="AN55" i="1" s="1"/>
  <c r="AJ55" i="1"/>
  <c r="AH55" i="1"/>
  <c r="AE55" i="1"/>
  <c r="AD55" i="1"/>
  <c r="AB55" i="1"/>
  <c r="Z55" i="1"/>
  <c r="AK55" i="1" s="1"/>
  <c r="V55" i="1"/>
  <c r="W55" i="1" s="1"/>
  <c r="S55" i="1"/>
  <c r="Q55" i="1"/>
  <c r="N55" i="1"/>
  <c r="J55" i="1"/>
  <c r="X55" i="1" s="1"/>
  <c r="F55" i="1"/>
  <c r="AT54" i="1"/>
  <c r="AS54" i="1"/>
  <c r="AQ54" i="1"/>
  <c r="AP54" i="1"/>
  <c r="AN54" i="1"/>
  <c r="AU54" i="1" s="1"/>
  <c r="AM54" i="1"/>
  <c r="AJ54" i="1"/>
  <c r="AH54" i="1"/>
  <c r="AD54" i="1"/>
  <c r="AE54" i="1" s="1"/>
  <c r="AB54" i="1"/>
  <c r="Z54" i="1"/>
  <c r="AK54" i="1" s="1"/>
  <c r="W54" i="1"/>
  <c r="V54" i="1"/>
  <c r="S54" i="1"/>
  <c r="Q54" i="1"/>
  <c r="N54" i="1"/>
  <c r="J54" i="1"/>
  <c r="F54" i="1"/>
  <c r="X54" i="1" s="1"/>
  <c r="AS53" i="1"/>
  <c r="AT53" i="1" s="1"/>
  <c r="AP53" i="1"/>
  <c r="AQ53" i="1" s="1"/>
  <c r="AM53" i="1"/>
  <c r="AN53" i="1" s="1"/>
  <c r="AU53" i="1" s="1"/>
  <c r="AJ53" i="1"/>
  <c r="AH53" i="1"/>
  <c r="AE53" i="1"/>
  <c r="AD53" i="1"/>
  <c r="AB53" i="1"/>
  <c r="Z53" i="1"/>
  <c r="AK53" i="1" s="1"/>
  <c r="V53" i="1"/>
  <c r="W53" i="1" s="1"/>
  <c r="S53" i="1"/>
  <c r="Q53" i="1"/>
  <c r="N53" i="1"/>
  <c r="J53" i="1"/>
  <c r="X53" i="1" s="1"/>
  <c r="F53" i="1"/>
  <c r="AT52" i="1"/>
  <c r="AS52" i="1"/>
  <c r="AQ52" i="1"/>
  <c r="AP52" i="1"/>
  <c r="AN52" i="1"/>
  <c r="AU52" i="1" s="1"/>
  <c r="AM52" i="1"/>
  <c r="AJ52" i="1"/>
  <c r="AH52" i="1"/>
  <c r="AD52" i="1"/>
  <c r="AE52" i="1" s="1"/>
  <c r="AB52" i="1"/>
  <c r="Z52" i="1"/>
  <c r="AK52" i="1" s="1"/>
  <c r="W52" i="1"/>
  <c r="V52" i="1"/>
  <c r="S52" i="1"/>
  <c r="Q52" i="1"/>
  <c r="N52" i="1"/>
  <c r="J52" i="1"/>
  <c r="F52" i="1"/>
  <c r="X52" i="1" s="1"/>
  <c r="AV52" i="1" s="1"/>
  <c r="AW52" i="1" s="1"/>
  <c r="AS51" i="1"/>
  <c r="AT51" i="1" s="1"/>
  <c r="AP51" i="1"/>
  <c r="AQ51" i="1" s="1"/>
  <c r="AM51" i="1"/>
  <c r="AN51" i="1" s="1"/>
  <c r="AJ51" i="1"/>
  <c r="AH51" i="1"/>
  <c r="AE51" i="1"/>
  <c r="AD51" i="1"/>
  <c r="AB51" i="1"/>
  <c r="Z51" i="1"/>
  <c r="AK51" i="1" s="1"/>
  <c r="V51" i="1"/>
  <c r="W51" i="1" s="1"/>
  <c r="S51" i="1"/>
  <c r="Q51" i="1"/>
  <c r="N51" i="1"/>
  <c r="J51" i="1"/>
  <c r="X51" i="1" s="1"/>
  <c r="F51" i="1"/>
  <c r="AT50" i="1"/>
  <c r="AS50" i="1"/>
  <c r="AQ50" i="1"/>
  <c r="AP50" i="1"/>
  <c r="AN50" i="1"/>
  <c r="AU50" i="1" s="1"/>
  <c r="AM50" i="1"/>
  <c r="AJ50" i="1"/>
  <c r="AH50" i="1"/>
  <c r="AD50" i="1"/>
  <c r="AE50" i="1" s="1"/>
  <c r="AB50" i="1"/>
  <c r="Z50" i="1"/>
  <c r="AK50" i="1" s="1"/>
  <c r="W50" i="1"/>
  <c r="V50" i="1"/>
  <c r="S50" i="1"/>
  <c r="Q50" i="1"/>
  <c r="N50" i="1"/>
  <c r="J50" i="1"/>
  <c r="F50" i="1"/>
  <c r="X50" i="1" s="1"/>
  <c r="AS49" i="1"/>
  <c r="AT49" i="1" s="1"/>
  <c r="AP49" i="1"/>
  <c r="AQ49" i="1" s="1"/>
  <c r="AM49" i="1"/>
  <c r="AN49" i="1" s="1"/>
  <c r="AU49" i="1" s="1"/>
  <c r="AJ49" i="1"/>
  <c r="AH49" i="1"/>
  <c r="AE49" i="1"/>
  <c r="AD49" i="1"/>
  <c r="AB49" i="1"/>
  <c r="Z49" i="1"/>
  <c r="AK49" i="1" s="1"/>
  <c r="V49" i="1"/>
  <c r="W49" i="1" s="1"/>
  <c r="S49" i="1"/>
  <c r="Q49" i="1"/>
  <c r="N49" i="1"/>
  <c r="J49" i="1"/>
  <c r="X49" i="1" s="1"/>
  <c r="F49" i="1"/>
  <c r="AT48" i="1"/>
  <c r="AS48" i="1"/>
  <c r="AQ48" i="1"/>
  <c r="AP48" i="1"/>
  <c r="AN48" i="1"/>
  <c r="AU48" i="1" s="1"/>
  <c r="AM48" i="1"/>
  <c r="AJ48" i="1"/>
  <c r="AH48" i="1"/>
  <c r="AD48" i="1"/>
  <c r="AE48" i="1" s="1"/>
  <c r="AB48" i="1"/>
  <c r="Z48" i="1"/>
  <c r="AK48" i="1" s="1"/>
  <c r="W48" i="1"/>
  <c r="V48" i="1"/>
  <c r="S48" i="1"/>
  <c r="Q48" i="1"/>
  <c r="N48" i="1"/>
  <c r="J48" i="1"/>
  <c r="F48" i="1"/>
  <c r="X48" i="1" s="1"/>
  <c r="AV48" i="1" s="1"/>
  <c r="AW48" i="1" s="1"/>
  <c r="AS47" i="1"/>
  <c r="AT47" i="1" s="1"/>
  <c r="AP47" i="1"/>
  <c r="AQ47" i="1" s="1"/>
  <c r="AM47" i="1"/>
  <c r="AN47" i="1" s="1"/>
  <c r="AJ47" i="1"/>
  <c r="AH47" i="1"/>
  <c r="AE47" i="1"/>
  <c r="AD47" i="1"/>
  <c r="AB47" i="1"/>
  <c r="Z47" i="1"/>
  <c r="AK47" i="1" s="1"/>
  <c r="V47" i="1"/>
  <c r="W47" i="1" s="1"/>
  <c r="S47" i="1"/>
  <c r="Q47" i="1"/>
  <c r="N47" i="1"/>
  <c r="J47" i="1"/>
  <c r="X47" i="1" s="1"/>
  <c r="F47" i="1"/>
  <c r="AT46" i="1"/>
  <c r="AS46" i="1"/>
  <c r="AQ46" i="1"/>
  <c r="AP46" i="1"/>
  <c r="AN46" i="1"/>
  <c r="AU46" i="1" s="1"/>
  <c r="AM46" i="1"/>
  <c r="AJ46" i="1"/>
  <c r="AH46" i="1"/>
  <c r="AD46" i="1"/>
  <c r="AE46" i="1" s="1"/>
  <c r="AB46" i="1"/>
  <c r="Z46" i="1"/>
  <c r="AK46" i="1" s="1"/>
  <c r="W46" i="1"/>
  <c r="V46" i="1"/>
  <c r="S46" i="1"/>
  <c r="Q46" i="1"/>
  <c r="N46" i="1"/>
  <c r="J46" i="1"/>
  <c r="F46" i="1"/>
  <c r="X46" i="1" s="1"/>
  <c r="AS45" i="1"/>
  <c r="AT45" i="1" s="1"/>
  <c r="AP45" i="1"/>
  <c r="AQ45" i="1" s="1"/>
  <c r="AM45" i="1"/>
  <c r="AN45" i="1" s="1"/>
  <c r="AU45" i="1" s="1"/>
  <c r="AJ45" i="1"/>
  <c r="AH45" i="1"/>
  <c r="AE45" i="1"/>
  <c r="AD45" i="1"/>
  <c r="AB45" i="1"/>
  <c r="Z45" i="1"/>
  <c r="AK45" i="1" s="1"/>
  <c r="V45" i="1"/>
  <c r="W45" i="1" s="1"/>
  <c r="S45" i="1"/>
  <c r="Q45" i="1"/>
  <c r="N45" i="1"/>
  <c r="J45" i="1"/>
  <c r="X45" i="1" s="1"/>
  <c r="F45" i="1"/>
  <c r="AT44" i="1"/>
  <c r="AS44" i="1"/>
  <c r="AQ44" i="1"/>
  <c r="AP44" i="1"/>
  <c r="AN44" i="1"/>
  <c r="AU44" i="1" s="1"/>
  <c r="AM44" i="1"/>
  <c r="AJ44" i="1"/>
  <c r="AH44" i="1"/>
  <c r="AD44" i="1"/>
  <c r="AE44" i="1" s="1"/>
  <c r="AB44" i="1"/>
  <c r="Z44" i="1"/>
  <c r="AK44" i="1" s="1"/>
  <c r="W44" i="1"/>
  <c r="V44" i="1"/>
  <c r="S44" i="1"/>
  <c r="Q44" i="1"/>
  <c r="N44" i="1"/>
  <c r="J44" i="1"/>
  <c r="F44" i="1"/>
  <c r="X44" i="1" s="1"/>
  <c r="AV44" i="1" s="1"/>
  <c r="AW44" i="1" s="1"/>
  <c r="AS43" i="1"/>
  <c r="AT43" i="1" s="1"/>
  <c r="AP43" i="1"/>
  <c r="AQ43" i="1" s="1"/>
  <c r="AM43" i="1"/>
  <c r="AN43" i="1" s="1"/>
  <c r="AJ43" i="1"/>
  <c r="AH43" i="1"/>
  <c r="AE43" i="1"/>
  <c r="AD43" i="1"/>
  <c r="AB43" i="1"/>
  <c r="Z43" i="1"/>
  <c r="AK43" i="1" s="1"/>
  <c r="V43" i="1"/>
  <c r="W43" i="1" s="1"/>
  <c r="S43" i="1"/>
  <c r="Q43" i="1"/>
  <c r="N43" i="1"/>
  <c r="J43" i="1"/>
  <c r="X43" i="1" s="1"/>
  <c r="F43" i="1"/>
  <c r="AT42" i="1"/>
  <c r="AS42" i="1"/>
  <c r="AQ42" i="1"/>
  <c r="AP42" i="1"/>
  <c r="AN42" i="1"/>
  <c r="AU42" i="1" s="1"/>
  <c r="AM42" i="1"/>
  <c r="AJ42" i="1"/>
  <c r="AH42" i="1"/>
  <c r="AD42" i="1"/>
  <c r="AE42" i="1" s="1"/>
  <c r="AB42" i="1"/>
  <c r="Z42" i="1"/>
  <c r="AK42" i="1" s="1"/>
  <c r="W42" i="1"/>
  <c r="V42" i="1"/>
  <c r="S42" i="1"/>
  <c r="Q42" i="1"/>
  <c r="N42" i="1"/>
  <c r="J42" i="1"/>
  <c r="F42" i="1"/>
  <c r="X42" i="1" s="1"/>
  <c r="AS41" i="1"/>
  <c r="AT41" i="1" s="1"/>
  <c r="AP41" i="1"/>
  <c r="AQ41" i="1" s="1"/>
  <c r="AM41" i="1"/>
  <c r="AN41" i="1" s="1"/>
  <c r="AU41" i="1" s="1"/>
  <c r="AJ41" i="1"/>
  <c r="AH41" i="1"/>
  <c r="AE41" i="1"/>
  <c r="AD41" i="1"/>
  <c r="AB41" i="1"/>
  <c r="Z41" i="1"/>
  <c r="AK41" i="1" s="1"/>
  <c r="V41" i="1"/>
  <c r="W41" i="1" s="1"/>
  <c r="S41" i="1"/>
  <c r="Q41" i="1"/>
  <c r="N41" i="1"/>
  <c r="J41" i="1"/>
  <c r="X41" i="1" s="1"/>
  <c r="F41" i="1"/>
  <c r="AT40" i="1"/>
  <c r="AS40" i="1"/>
  <c r="AQ40" i="1"/>
  <c r="AP40" i="1"/>
  <c r="AN40" i="1"/>
  <c r="AU40" i="1" s="1"/>
  <c r="AM40" i="1"/>
  <c r="AJ40" i="1"/>
  <c r="AH40" i="1"/>
  <c r="AD40" i="1"/>
  <c r="AE40" i="1" s="1"/>
  <c r="AB40" i="1"/>
  <c r="Z40" i="1"/>
  <c r="AK40" i="1" s="1"/>
  <c r="W40" i="1"/>
  <c r="V40" i="1"/>
  <c r="S40" i="1"/>
  <c r="Q40" i="1"/>
  <c r="N40" i="1"/>
  <c r="J40" i="1"/>
  <c r="F40" i="1"/>
  <c r="X40" i="1" s="1"/>
  <c r="AV40" i="1" s="1"/>
  <c r="AW40" i="1" s="1"/>
  <c r="AS39" i="1"/>
  <c r="AT39" i="1" s="1"/>
  <c r="AP39" i="1"/>
  <c r="AQ39" i="1" s="1"/>
  <c r="AM39" i="1"/>
  <c r="AN39" i="1" s="1"/>
  <c r="AJ39" i="1"/>
  <c r="AH39" i="1"/>
  <c r="AE39" i="1"/>
  <c r="AD39" i="1"/>
  <c r="AB39" i="1"/>
  <c r="Z39" i="1"/>
  <c r="AK39" i="1" s="1"/>
  <c r="V39" i="1"/>
  <c r="W39" i="1" s="1"/>
  <c r="S39" i="1"/>
  <c r="Q39" i="1"/>
  <c r="N39" i="1"/>
  <c r="J39" i="1"/>
  <c r="X39" i="1" s="1"/>
  <c r="F39" i="1"/>
  <c r="AT38" i="1"/>
  <c r="AS38" i="1"/>
  <c r="AQ38" i="1"/>
  <c r="AP38" i="1"/>
  <c r="AN38" i="1"/>
  <c r="AU38" i="1" s="1"/>
  <c r="AM38" i="1"/>
  <c r="AJ38" i="1"/>
  <c r="AH38" i="1"/>
  <c r="AD38" i="1"/>
  <c r="AE38" i="1" s="1"/>
  <c r="AB38" i="1"/>
  <c r="Z38" i="1"/>
  <c r="AK38" i="1" s="1"/>
  <c r="W38" i="1"/>
  <c r="V38" i="1"/>
  <c r="S38" i="1"/>
  <c r="Q38" i="1"/>
  <c r="N38" i="1"/>
  <c r="J38" i="1"/>
  <c r="F38" i="1"/>
  <c r="X38" i="1" s="1"/>
  <c r="AS37" i="1"/>
  <c r="AT37" i="1" s="1"/>
  <c r="AP37" i="1"/>
  <c r="AQ37" i="1" s="1"/>
  <c r="AM37" i="1"/>
  <c r="AN37" i="1" s="1"/>
  <c r="AU37" i="1" s="1"/>
  <c r="AJ37" i="1"/>
  <c r="AH37" i="1"/>
  <c r="AE37" i="1"/>
  <c r="AD37" i="1"/>
  <c r="AB37" i="1"/>
  <c r="Z37" i="1"/>
  <c r="AK37" i="1" s="1"/>
  <c r="V37" i="1"/>
  <c r="W37" i="1" s="1"/>
  <c r="S37" i="1"/>
  <c r="Q37" i="1"/>
  <c r="N37" i="1"/>
  <c r="J37" i="1"/>
  <c r="X37" i="1" s="1"/>
  <c r="F37" i="1"/>
  <c r="AT36" i="1"/>
  <c r="AS36" i="1"/>
  <c r="AQ36" i="1"/>
  <c r="AP36" i="1"/>
  <c r="AN36" i="1"/>
  <c r="AU36" i="1" s="1"/>
  <c r="AM36" i="1"/>
  <c r="AJ36" i="1"/>
  <c r="AH36" i="1"/>
  <c r="AD36" i="1"/>
  <c r="AE36" i="1" s="1"/>
  <c r="AB36" i="1"/>
  <c r="Z36" i="1"/>
  <c r="AK36" i="1" s="1"/>
  <c r="W36" i="1"/>
  <c r="V36" i="1"/>
  <c r="S36" i="1"/>
  <c r="Q36" i="1"/>
  <c r="N36" i="1"/>
  <c r="J36" i="1"/>
  <c r="F36" i="1"/>
  <c r="X36" i="1" s="1"/>
  <c r="AV36" i="1" s="1"/>
  <c r="AW36" i="1" s="1"/>
  <c r="AS35" i="1"/>
  <c r="AT35" i="1" s="1"/>
  <c r="AP35" i="1"/>
  <c r="AQ35" i="1" s="1"/>
  <c r="AM35" i="1"/>
  <c r="AN35" i="1" s="1"/>
  <c r="AJ35" i="1"/>
  <c r="AH35" i="1"/>
  <c r="AE35" i="1"/>
  <c r="AD35" i="1"/>
  <c r="AB35" i="1"/>
  <c r="Z35" i="1"/>
  <c r="AK35" i="1" s="1"/>
  <c r="V35" i="1"/>
  <c r="W35" i="1" s="1"/>
  <c r="S35" i="1"/>
  <c r="Q35" i="1"/>
  <c r="N35" i="1"/>
  <c r="J35" i="1"/>
  <c r="X35" i="1" s="1"/>
  <c r="F35" i="1"/>
  <c r="AT34" i="1"/>
  <c r="AS34" i="1"/>
  <c r="AQ34" i="1"/>
  <c r="AP34" i="1"/>
  <c r="AN34" i="1"/>
  <c r="AU34" i="1" s="1"/>
  <c r="AM34" i="1"/>
  <c r="AJ34" i="1"/>
  <c r="AH34" i="1"/>
  <c r="AD34" i="1"/>
  <c r="AE34" i="1" s="1"/>
  <c r="AB34" i="1"/>
  <c r="Z34" i="1"/>
  <c r="AK34" i="1" s="1"/>
  <c r="W34" i="1"/>
  <c r="V34" i="1"/>
  <c r="S34" i="1"/>
  <c r="Q34" i="1"/>
  <c r="N34" i="1"/>
  <c r="J34" i="1"/>
  <c r="F34" i="1"/>
  <c r="X34" i="1" s="1"/>
  <c r="AS33" i="1"/>
  <c r="AT33" i="1" s="1"/>
  <c r="AP33" i="1"/>
  <c r="AQ33" i="1" s="1"/>
  <c r="AM33" i="1"/>
  <c r="AN33" i="1" s="1"/>
  <c r="AU33" i="1" s="1"/>
  <c r="AJ33" i="1"/>
  <c r="AH33" i="1"/>
  <c r="AE33" i="1"/>
  <c r="AD33" i="1"/>
  <c r="AB33" i="1"/>
  <c r="Z33" i="1"/>
  <c r="AK33" i="1" s="1"/>
  <c r="V33" i="1"/>
  <c r="W33" i="1" s="1"/>
  <c r="S33" i="1"/>
  <c r="Q33" i="1"/>
  <c r="N33" i="1"/>
  <c r="J33" i="1"/>
  <c r="X33" i="1" s="1"/>
  <c r="F33" i="1"/>
  <c r="AT32" i="1"/>
  <c r="AS32" i="1"/>
  <c r="AQ32" i="1"/>
  <c r="AP32" i="1"/>
  <c r="AN32" i="1"/>
  <c r="AU32" i="1" s="1"/>
  <c r="AM32" i="1"/>
  <c r="AJ32" i="1"/>
  <c r="AH32" i="1"/>
  <c r="AD32" i="1"/>
  <c r="AE32" i="1" s="1"/>
  <c r="AB32" i="1"/>
  <c r="Z32" i="1"/>
  <c r="AK32" i="1" s="1"/>
  <c r="W32" i="1"/>
  <c r="V32" i="1"/>
  <c r="S32" i="1"/>
  <c r="Q32" i="1"/>
  <c r="N32" i="1"/>
  <c r="J32" i="1"/>
  <c r="F32" i="1"/>
  <c r="X32" i="1" s="1"/>
  <c r="AV32" i="1" s="1"/>
  <c r="AW32" i="1" s="1"/>
  <c r="AS31" i="1"/>
  <c r="AT31" i="1" s="1"/>
  <c r="AQ31" i="1"/>
  <c r="AP31" i="1"/>
  <c r="AN31" i="1"/>
  <c r="AU31" i="1" s="1"/>
  <c r="AM31" i="1"/>
  <c r="AJ31" i="1"/>
  <c r="AH31" i="1"/>
  <c r="AD31" i="1"/>
  <c r="AE31" i="1" s="1"/>
  <c r="AB31" i="1"/>
  <c r="Z31" i="1"/>
  <c r="AK31" i="1" s="1"/>
  <c r="W31" i="1"/>
  <c r="V31" i="1"/>
  <c r="S31" i="1"/>
  <c r="Q31" i="1"/>
  <c r="N31" i="1"/>
  <c r="J31" i="1"/>
  <c r="F31" i="1"/>
  <c r="X31" i="1" s="1"/>
  <c r="AS30" i="1"/>
  <c r="AT30" i="1" s="1"/>
  <c r="AP30" i="1"/>
  <c r="AQ30" i="1" s="1"/>
  <c r="AM30" i="1"/>
  <c r="AN30" i="1" s="1"/>
  <c r="AU30" i="1" s="1"/>
  <c r="AJ30" i="1"/>
  <c r="AH30" i="1"/>
  <c r="AE30" i="1"/>
  <c r="AD30" i="1"/>
  <c r="AB30" i="1"/>
  <c r="Z30" i="1"/>
  <c r="AK30" i="1" s="1"/>
  <c r="V30" i="1"/>
  <c r="W30" i="1" s="1"/>
  <c r="S30" i="1"/>
  <c r="Q30" i="1"/>
  <c r="N30" i="1"/>
  <c r="J30" i="1"/>
  <c r="X30" i="1" s="1"/>
  <c r="F30" i="1"/>
  <c r="AT29" i="1"/>
  <c r="AS29" i="1"/>
  <c r="AQ29" i="1"/>
  <c r="AP29" i="1"/>
  <c r="AN29" i="1"/>
  <c r="AU29" i="1" s="1"/>
  <c r="AM29" i="1"/>
  <c r="AJ29" i="1"/>
  <c r="AH29" i="1"/>
  <c r="AD29" i="1"/>
  <c r="AE29" i="1" s="1"/>
  <c r="AB29" i="1"/>
  <c r="Z29" i="1"/>
  <c r="AK29" i="1" s="1"/>
  <c r="W29" i="1"/>
  <c r="V29" i="1"/>
  <c r="S29" i="1"/>
  <c r="Q29" i="1"/>
  <c r="N29" i="1"/>
  <c r="J29" i="1"/>
  <c r="F29" i="1"/>
  <c r="X29" i="1" s="1"/>
  <c r="AV29" i="1" s="1"/>
  <c r="AW29" i="1" s="1"/>
  <c r="AS28" i="1"/>
  <c r="AT28" i="1" s="1"/>
  <c r="AP28" i="1"/>
  <c r="AQ28" i="1" s="1"/>
  <c r="AM28" i="1"/>
  <c r="AN28" i="1" s="1"/>
  <c r="AJ28" i="1"/>
  <c r="AH28" i="1"/>
  <c r="AE28" i="1"/>
  <c r="AD28" i="1"/>
  <c r="AB28" i="1"/>
  <c r="Z28" i="1"/>
  <c r="AK28" i="1" s="1"/>
  <c r="V28" i="1"/>
  <c r="W28" i="1" s="1"/>
  <c r="S28" i="1"/>
  <c r="Q28" i="1"/>
  <c r="N28" i="1"/>
  <c r="J28" i="1"/>
  <c r="X28" i="1" s="1"/>
  <c r="F28" i="1"/>
  <c r="AT27" i="1"/>
  <c r="AS27" i="1"/>
  <c r="AQ27" i="1"/>
  <c r="AP27" i="1"/>
  <c r="AN27" i="1"/>
  <c r="AU27" i="1" s="1"/>
  <c r="AM27" i="1"/>
  <c r="AJ27" i="1"/>
  <c r="AH27" i="1"/>
  <c r="AD27" i="1"/>
  <c r="AE27" i="1" s="1"/>
  <c r="AB27" i="1"/>
  <c r="Z27" i="1"/>
  <c r="AK27" i="1" s="1"/>
  <c r="W27" i="1"/>
  <c r="V27" i="1"/>
  <c r="S27" i="1"/>
  <c r="Q27" i="1"/>
  <c r="N27" i="1"/>
  <c r="J27" i="1"/>
  <c r="F27" i="1"/>
  <c r="X27" i="1" s="1"/>
  <c r="AS26" i="1"/>
  <c r="AT26" i="1" s="1"/>
  <c r="AP26" i="1"/>
  <c r="AQ26" i="1" s="1"/>
  <c r="AM26" i="1"/>
  <c r="AN26" i="1" s="1"/>
  <c r="AU26" i="1" s="1"/>
  <c r="AJ26" i="1"/>
  <c r="AH26" i="1"/>
  <c r="AE26" i="1"/>
  <c r="AD26" i="1"/>
  <c r="AB26" i="1"/>
  <c r="Z26" i="1"/>
  <c r="AK26" i="1" s="1"/>
  <c r="V26" i="1"/>
  <c r="W26" i="1" s="1"/>
  <c r="S26" i="1"/>
  <c r="Q26" i="1"/>
  <c r="N26" i="1"/>
  <c r="J26" i="1"/>
  <c r="X26" i="1" s="1"/>
  <c r="F26" i="1"/>
  <c r="AT25" i="1"/>
  <c r="AS25" i="1"/>
  <c r="AQ25" i="1"/>
  <c r="AP25" i="1"/>
  <c r="AN25" i="1"/>
  <c r="AU25" i="1" s="1"/>
  <c r="AM25" i="1"/>
  <c r="AJ25" i="1"/>
  <c r="AH25" i="1"/>
  <c r="AD25" i="1"/>
  <c r="AE25" i="1" s="1"/>
  <c r="AB25" i="1"/>
  <c r="Z25" i="1"/>
  <c r="AK25" i="1" s="1"/>
  <c r="W25" i="1"/>
  <c r="V25" i="1"/>
  <c r="S25" i="1"/>
  <c r="Q25" i="1"/>
  <c r="N25" i="1"/>
  <c r="J25" i="1"/>
  <c r="F25" i="1"/>
  <c r="X25" i="1" s="1"/>
  <c r="AV25" i="1" s="1"/>
  <c r="AW25" i="1" s="1"/>
  <c r="AS24" i="1"/>
  <c r="AT24" i="1" s="1"/>
  <c r="AP24" i="1"/>
  <c r="AQ24" i="1" s="1"/>
  <c r="AM24" i="1"/>
  <c r="AN24" i="1" s="1"/>
  <c r="AJ24" i="1"/>
  <c r="AH24" i="1"/>
  <c r="AE24" i="1"/>
  <c r="AD24" i="1"/>
  <c r="AB24" i="1"/>
  <c r="Z24" i="1"/>
  <c r="AK24" i="1" s="1"/>
  <c r="V24" i="1"/>
  <c r="W24" i="1" s="1"/>
  <c r="S24" i="1"/>
  <c r="Q24" i="1"/>
  <c r="N24" i="1"/>
  <c r="J24" i="1"/>
  <c r="X24" i="1" s="1"/>
  <c r="F24" i="1"/>
  <c r="AT23" i="1"/>
  <c r="AS23" i="1"/>
  <c r="AQ23" i="1"/>
  <c r="AP23" i="1"/>
  <c r="AN23" i="1"/>
  <c r="AU23" i="1" s="1"/>
  <c r="AM23" i="1"/>
  <c r="AJ23" i="1"/>
  <c r="AH23" i="1"/>
  <c r="AD23" i="1"/>
  <c r="AE23" i="1" s="1"/>
  <c r="AB23" i="1"/>
  <c r="Z23" i="1"/>
  <c r="AK23" i="1" s="1"/>
  <c r="W23" i="1"/>
  <c r="V23" i="1"/>
  <c r="S23" i="1"/>
  <c r="Q23" i="1"/>
  <c r="N23" i="1"/>
  <c r="J23" i="1"/>
  <c r="F23" i="1"/>
  <c r="X23" i="1" s="1"/>
  <c r="AS22" i="1"/>
  <c r="AT22" i="1" s="1"/>
  <c r="AP22" i="1"/>
  <c r="AQ22" i="1" s="1"/>
  <c r="AM22" i="1"/>
  <c r="AN22" i="1" s="1"/>
  <c r="AU22" i="1" s="1"/>
  <c r="AJ22" i="1"/>
  <c r="AH22" i="1"/>
  <c r="AE22" i="1"/>
  <c r="AD22" i="1"/>
  <c r="AB22" i="1"/>
  <c r="Z22" i="1"/>
  <c r="AK22" i="1" s="1"/>
  <c r="V22" i="1"/>
  <c r="W22" i="1" s="1"/>
  <c r="S22" i="1"/>
  <c r="Q22" i="1"/>
  <c r="N22" i="1"/>
  <c r="J22" i="1"/>
  <c r="X22" i="1" s="1"/>
  <c r="F22" i="1"/>
  <c r="AT21" i="1"/>
  <c r="AS21" i="1"/>
  <c r="AQ21" i="1"/>
  <c r="AP21" i="1"/>
  <c r="AN21" i="1"/>
  <c r="AU21" i="1" s="1"/>
  <c r="AM21" i="1"/>
  <c r="AJ21" i="1"/>
  <c r="AH21" i="1"/>
  <c r="AD21" i="1"/>
  <c r="AE21" i="1" s="1"/>
  <c r="AB21" i="1"/>
  <c r="Z21" i="1"/>
  <c r="AK21" i="1" s="1"/>
  <c r="W21" i="1"/>
  <c r="V21" i="1"/>
  <c r="S21" i="1"/>
  <c r="Q21" i="1"/>
  <c r="N21" i="1"/>
  <c r="J21" i="1"/>
  <c r="F21" i="1"/>
  <c r="X21" i="1" s="1"/>
  <c r="AV21" i="1" s="1"/>
  <c r="AW21" i="1" s="1"/>
  <c r="AS20" i="1"/>
  <c r="AT20" i="1" s="1"/>
  <c r="AP20" i="1"/>
  <c r="AQ20" i="1" s="1"/>
  <c r="AM20" i="1"/>
  <c r="AN20" i="1" s="1"/>
  <c r="AJ20" i="1"/>
  <c r="AH20" i="1"/>
  <c r="AE20" i="1"/>
  <c r="AD20" i="1"/>
  <c r="AB20" i="1"/>
  <c r="Z20" i="1"/>
  <c r="AK20" i="1" s="1"/>
  <c r="V20" i="1"/>
  <c r="W20" i="1" s="1"/>
  <c r="S20" i="1"/>
  <c r="Q20" i="1"/>
  <c r="N20" i="1"/>
  <c r="J20" i="1"/>
  <c r="X20" i="1" s="1"/>
  <c r="F20" i="1"/>
  <c r="AT19" i="1"/>
  <c r="AS19" i="1"/>
  <c r="AQ19" i="1"/>
  <c r="AP19" i="1"/>
  <c r="AN19" i="1"/>
  <c r="AU19" i="1" s="1"/>
  <c r="AM19" i="1"/>
  <c r="AJ19" i="1"/>
  <c r="AH19" i="1"/>
  <c r="AD19" i="1"/>
  <c r="AE19" i="1" s="1"/>
  <c r="AB19" i="1"/>
  <c r="Z19" i="1"/>
  <c r="AK19" i="1" s="1"/>
  <c r="W19" i="1"/>
  <c r="V19" i="1"/>
  <c r="S19" i="1"/>
  <c r="Q19" i="1"/>
  <c r="N19" i="1"/>
  <c r="J19" i="1"/>
  <c r="F19" i="1"/>
  <c r="X19" i="1" s="1"/>
  <c r="AS18" i="1"/>
  <c r="AT18" i="1" s="1"/>
  <c r="AP18" i="1"/>
  <c r="AQ18" i="1" s="1"/>
  <c r="AM18" i="1"/>
  <c r="AN18" i="1" s="1"/>
  <c r="AU18" i="1" s="1"/>
  <c r="AJ18" i="1"/>
  <c r="AH18" i="1"/>
  <c r="AE18" i="1"/>
  <c r="AD18" i="1"/>
  <c r="AB18" i="1"/>
  <c r="Z18" i="1"/>
  <c r="AK18" i="1" s="1"/>
  <c r="V18" i="1"/>
  <c r="W18" i="1" s="1"/>
  <c r="S18" i="1"/>
  <c r="Q18" i="1"/>
  <c r="N18" i="1"/>
  <c r="J18" i="1"/>
  <c r="X18" i="1" s="1"/>
  <c r="F18" i="1"/>
  <c r="AT17" i="1"/>
  <c r="AS17" i="1"/>
  <c r="AQ17" i="1"/>
  <c r="AP17" i="1"/>
  <c r="AN17" i="1"/>
  <c r="AU17" i="1" s="1"/>
  <c r="AM17" i="1"/>
  <c r="AJ17" i="1"/>
  <c r="AH17" i="1"/>
  <c r="AD17" i="1"/>
  <c r="AE17" i="1" s="1"/>
  <c r="AB17" i="1"/>
  <c r="Z17" i="1"/>
  <c r="AK17" i="1" s="1"/>
  <c r="W17" i="1"/>
  <c r="V17" i="1"/>
  <c r="S17" i="1"/>
  <c r="Q17" i="1"/>
  <c r="N17" i="1"/>
  <c r="J17" i="1"/>
  <c r="F17" i="1"/>
  <c r="X17" i="1" s="1"/>
  <c r="AV17" i="1" s="1"/>
  <c r="AW17" i="1" s="1"/>
  <c r="AS16" i="1"/>
  <c r="AT16" i="1" s="1"/>
  <c r="AP16" i="1"/>
  <c r="AQ16" i="1" s="1"/>
  <c r="AM16" i="1"/>
  <c r="AN16" i="1" s="1"/>
  <c r="AJ16" i="1"/>
  <c r="AH16" i="1"/>
  <c r="AE16" i="1"/>
  <c r="AD16" i="1"/>
  <c r="AB16" i="1"/>
  <c r="Z16" i="1"/>
  <c r="AK16" i="1" s="1"/>
  <c r="V16" i="1"/>
  <c r="W16" i="1" s="1"/>
  <c r="S16" i="1"/>
  <c r="Q16" i="1"/>
  <c r="N16" i="1"/>
  <c r="J16" i="1"/>
  <c r="X16" i="1" s="1"/>
  <c r="F16" i="1"/>
  <c r="AT15" i="1"/>
  <c r="AS15" i="1"/>
  <c r="AQ15" i="1"/>
  <c r="AP15" i="1"/>
  <c r="AN15" i="1"/>
  <c r="AU15" i="1" s="1"/>
  <c r="AM15" i="1"/>
  <c r="AJ15" i="1"/>
  <c r="AH15" i="1"/>
  <c r="AD15" i="1"/>
  <c r="AE15" i="1" s="1"/>
  <c r="AB15" i="1"/>
  <c r="Z15" i="1"/>
  <c r="AK15" i="1" s="1"/>
  <c r="W15" i="1"/>
  <c r="V15" i="1"/>
  <c r="S15" i="1"/>
  <c r="Q15" i="1"/>
  <c r="N15" i="1"/>
  <c r="J15" i="1"/>
  <c r="F15" i="1"/>
  <c r="X15" i="1" s="1"/>
  <c r="AS14" i="1"/>
  <c r="AT14" i="1" s="1"/>
  <c r="AP14" i="1"/>
  <c r="AQ14" i="1" s="1"/>
  <c r="AM14" i="1"/>
  <c r="AN14" i="1" s="1"/>
  <c r="AU14" i="1" s="1"/>
  <c r="AJ14" i="1"/>
  <c r="AH14" i="1"/>
  <c r="AE14" i="1"/>
  <c r="AD14" i="1"/>
  <c r="AB14" i="1"/>
  <c r="Z14" i="1"/>
  <c r="AK14" i="1" s="1"/>
  <c r="V14" i="1"/>
  <c r="W14" i="1" s="1"/>
  <c r="S14" i="1"/>
  <c r="Q14" i="1"/>
  <c r="N14" i="1"/>
  <c r="J14" i="1"/>
  <c r="X14" i="1" s="1"/>
  <c r="F14" i="1"/>
  <c r="AT13" i="1"/>
  <c r="AS13" i="1"/>
  <c r="AQ13" i="1"/>
  <c r="AP13" i="1"/>
  <c r="AN13" i="1"/>
  <c r="AU13" i="1" s="1"/>
  <c r="AM13" i="1"/>
  <c r="AJ13" i="1"/>
  <c r="AH13" i="1"/>
  <c r="AD13" i="1"/>
  <c r="AE13" i="1" s="1"/>
  <c r="AB13" i="1"/>
  <c r="Z13" i="1"/>
  <c r="AK13" i="1" s="1"/>
  <c r="W13" i="1"/>
  <c r="V13" i="1"/>
  <c r="S13" i="1"/>
  <c r="Q13" i="1"/>
  <c r="N13" i="1"/>
  <c r="J13" i="1"/>
  <c r="F13" i="1"/>
  <c r="X13" i="1" s="1"/>
  <c r="AV13" i="1" s="1"/>
  <c r="AW13" i="1" s="1"/>
  <c r="AS12" i="1"/>
  <c r="AT12" i="1" s="1"/>
  <c r="AP12" i="1"/>
  <c r="AQ12" i="1" s="1"/>
  <c r="AM12" i="1"/>
  <c r="AN12" i="1" s="1"/>
  <c r="AJ12" i="1"/>
  <c r="AH12" i="1"/>
  <c r="AE12" i="1"/>
  <c r="AD12" i="1"/>
  <c r="AB12" i="1"/>
  <c r="Z12" i="1"/>
  <c r="AK12" i="1" s="1"/>
  <c r="V12" i="1"/>
  <c r="W12" i="1" s="1"/>
  <c r="S12" i="1"/>
  <c r="Q12" i="1"/>
  <c r="N12" i="1"/>
  <c r="J12" i="1"/>
  <c r="X12" i="1" s="1"/>
  <c r="F12" i="1"/>
  <c r="AT11" i="1"/>
  <c r="AS11" i="1"/>
  <c r="AQ11" i="1"/>
  <c r="AP11" i="1"/>
  <c r="AN11" i="1"/>
  <c r="AU11" i="1" s="1"/>
  <c r="AM11" i="1"/>
  <c r="AJ11" i="1"/>
  <c r="AH11" i="1"/>
  <c r="AD11" i="1"/>
  <c r="AE11" i="1" s="1"/>
  <c r="AB11" i="1"/>
  <c r="Z11" i="1"/>
  <c r="AK11" i="1" s="1"/>
  <c r="W11" i="1"/>
  <c r="V11" i="1"/>
  <c r="S11" i="1"/>
  <c r="Q11" i="1"/>
  <c r="N11" i="1"/>
  <c r="J11" i="1"/>
  <c r="F11" i="1"/>
  <c r="X11" i="1" s="1"/>
  <c r="AS10" i="1"/>
  <c r="AT10" i="1" s="1"/>
  <c r="AP10" i="1"/>
  <c r="AQ10" i="1" s="1"/>
  <c r="AM10" i="1"/>
  <c r="AN10" i="1" s="1"/>
  <c r="AU10" i="1" s="1"/>
  <c r="AJ10" i="1"/>
  <c r="AH10" i="1"/>
  <c r="AE10" i="1"/>
  <c r="AD10" i="1"/>
  <c r="AB10" i="1"/>
  <c r="Z10" i="1"/>
  <c r="AK10" i="1" s="1"/>
  <c r="V10" i="1"/>
  <c r="W10" i="1" s="1"/>
  <c r="S10" i="1"/>
  <c r="Q10" i="1"/>
  <c r="N10" i="1"/>
  <c r="J10" i="1"/>
  <c r="X10" i="1" s="1"/>
  <c r="F10" i="1"/>
  <c r="AT9" i="1"/>
  <c r="AS9" i="1"/>
  <c r="AQ9" i="1"/>
  <c r="AP9" i="1"/>
  <c r="AN9" i="1"/>
  <c r="AU9" i="1" s="1"/>
  <c r="AM9" i="1"/>
  <c r="AJ9" i="1"/>
  <c r="AH9" i="1"/>
  <c r="AD9" i="1"/>
  <c r="AE9" i="1" s="1"/>
  <c r="AB9" i="1"/>
  <c r="Z9" i="1"/>
  <c r="AK9" i="1" s="1"/>
  <c r="W9" i="1"/>
  <c r="V9" i="1"/>
  <c r="S9" i="1"/>
  <c r="Q9" i="1"/>
  <c r="N9" i="1"/>
  <c r="J9" i="1"/>
  <c r="F9" i="1"/>
  <c r="X9" i="1" s="1"/>
  <c r="AV9" i="1" s="1"/>
  <c r="AW9" i="1" s="1"/>
  <c r="AS8" i="1"/>
  <c r="AT8" i="1" s="1"/>
  <c r="AP8" i="1"/>
  <c r="AQ8" i="1" s="1"/>
  <c r="AM8" i="1"/>
  <c r="AN8" i="1" s="1"/>
  <c r="AJ8" i="1"/>
  <c r="AH8" i="1"/>
  <c r="AE8" i="1"/>
  <c r="AD8" i="1"/>
  <c r="AB8" i="1"/>
  <c r="Z8" i="1"/>
  <c r="AK8" i="1" s="1"/>
  <c r="V8" i="1"/>
  <c r="W8" i="1" s="1"/>
  <c r="S8" i="1"/>
  <c r="Q8" i="1"/>
  <c r="N8" i="1"/>
  <c r="J8" i="1"/>
  <c r="X8" i="1" s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T7" i="1"/>
  <c r="AS7" i="1"/>
  <c r="AQ7" i="1"/>
  <c r="AP7" i="1"/>
  <c r="AN7" i="1"/>
  <c r="AU7" i="1" s="1"/>
  <c r="AM7" i="1"/>
  <c r="AJ7" i="1"/>
  <c r="AH7" i="1"/>
  <c r="AD7" i="1"/>
  <c r="AE7" i="1" s="1"/>
  <c r="AB7" i="1"/>
  <c r="Z7" i="1"/>
  <c r="AK7" i="1" s="1"/>
  <c r="W7" i="1"/>
  <c r="V7" i="1"/>
  <c r="S7" i="1"/>
  <c r="Q7" i="1"/>
  <c r="N7" i="1"/>
  <c r="J7" i="1"/>
  <c r="F7" i="1"/>
  <c r="X7" i="1" s="1"/>
  <c r="AV7" i="1" s="1"/>
  <c r="AW7" i="1" s="1"/>
  <c r="A7" i="1"/>
  <c r="AS6" i="1"/>
  <c r="AT6" i="1" s="1"/>
  <c r="AP6" i="1"/>
  <c r="AQ6" i="1" s="1"/>
  <c r="AM6" i="1"/>
  <c r="AN6" i="1" s="1"/>
  <c r="AU6" i="1" s="1"/>
  <c r="AJ6" i="1"/>
  <c r="AH6" i="1"/>
  <c r="AE6" i="1"/>
  <c r="AD6" i="1"/>
  <c r="AB6" i="1"/>
  <c r="Z6" i="1"/>
  <c r="AK6" i="1" s="1"/>
  <c r="V6" i="1"/>
  <c r="W6" i="1" s="1"/>
  <c r="S6" i="1"/>
  <c r="Q6" i="1"/>
  <c r="N6" i="1"/>
  <c r="J6" i="1"/>
  <c r="X6" i="1" s="1"/>
  <c r="F6" i="1"/>
  <c r="AV6" i="1" l="1"/>
  <c r="AW6" i="1" s="1"/>
  <c r="AU8" i="1"/>
  <c r="AV8" i="1" s="1"/>
  <c r="AW8" i="1" s="1"/>
  <c r="AV10" i="1"/>
  <c r="AW10" i="1" s="1"/>
  <c r="AV11" i="1"/>
  <c r="AW11" i="1" s="1"/>
  <c r="AU12" i="1"/>
  <c r="AV12" i="1" s="1"/>
  <c r="AW12" i="1" s="1"/>
  <c r="AV14" i="1"/>
  <c r="AW14" i="1" s="1"/>
  <c r="AV15" i="1"/>
  <c r="AW15" i="1" s="1"/>
  <c r="AU16" i="1"/>
  <c r="AV16" i="1" s="1"/>
  <c r="AW16" i="1" s="1"/>
  <c r="AV18" i="1"/>
  <c r="AW18" i="1" s="1"/>
  <c r="AV19" i="1"/>
  <c r="AW19" i="1" s="1"/>
  <c r="AU20" i="1"/>
  <c r="AV20" i="1" s="1"/>
  <c r="AW20" i="1" s="1"/>
  <c r="AV22" i="1"/>
  <c r="AW22" i="1" s="1"/>
  <c r="AV23" i="1"/>
  <c r="AW23" i="1" s="1"/>
  <c r="AU24" i="1"/>
  <c r="AV24" i="1" s="1"/>
  <c r="AW24" i="1" s="1"/>
  <c r="AV26" i="1"/>
  <c r="AW26" i="1" s="1"/>
  <c r="AV27" i="1"/>
  <c r="AW27" i="1" s="1"/>
  <c r="AU28" i="1"/>
  <c r="AV28" i="1" s="1"/>
  <c r="AW28" i="1" s="1"/>
  <c r="AV30" i="1"/>
  <c r="AW30" i="1" s="1"/>
  <c r="AV31" i="1"/>
  <c r="AW31" i="1" s="1"/>
  <c r="AV33" i="1"/>
  <c r="AW33" i="1" s="1"/>
  <c r="AV34" i="1"/>
  <c r="AW34" i="1" s="1"/>
  <c r="AU35" i="1"/>
  <c r="AV35" i="1" s="1"/>
  <c r="AW35" i="1" s="1"/>
  <c r="AV37" i="1"/>
  <c r="AW37" i="1" s="1"/>
  <c r="AV38" i="1"/>
  <c r="AW38" i="1" s="1"/>
  <c r="AU39" i="1"/>
  <c r="AV39" i="1" s="1"/>
  <c r="AW39" i="1" s="1"/>
  <c r="AV41" i="1"/>
  <c r="AW41" i="1" s="1"/>
  <c r="AV42" i="1"/>
  <c r="AW42" i="1" s="1"/>
  <c r="AU43" i="1"/>
  <c r="AV43" i="1" s="1"/>
  <c r="AW43" i="1" s="1"/>
  <c r="AV45" i="1"/>
  <c r="AW45" i="1" s="1"/>
  <c r="AV46" i="1"/>
  <c r="AW46" i="1" s="1"/>
  <c r="AU47" i="1"/>
  <c r="AV47" i="1" s="1"/>
  <c r="AW47" i="1" s="1"/>
  <c r="AV49" i="1"/>
  <c r="AW49" i="1" s="1"/>
  <c r="AV50" i="1"/>
  <c r="AW50" i="1" s="1"/>
  <c r="AU51" i="1"/>
  <c r="AV51" i="1" s="1"/>
  <c r="AW51" i="1" s="1"/>
  <c r="AV53" i="1"/>
  <c r="AW53" i="1" s="1"/>
  <c r="AV54" i="1"/>
  <c r="AW54" i="1" s="1"/>
  <c r="AU55" i="1"/>
  <c r="AV55" i="1" s="1"/>
  <c r="AW55" i="1" s="1"/>
  <c r="AV57" i="1"/>
  <c r="AW57" i="1" s="1"/>
  <c r="AV58" i="1"/>
  <c r="AW58" i="1" s="1"/>
  <c r="AK60" i="1"/>
  <c r="AV60" i="1" s="1"/>
  <c r="AW60" i="1" s="1"/>
  <c r="AV61" i="1"/>
  <c r="AW61" i="1" s="1"/>
  <c r="AU62" i="1"/>
  <c r="AV62" i="1" s="1"/>
  <c r="AW62" i="1" s="1"/>
  <c r="AV64" i="1"/>
  <c r="AW64" i="1" s="1"/>
  <c r="AV65" i="1"/>
  <c r="AW65" i="1" s="1"/>
  <c r="AU66" i="1"/>
  <c r="AV66" i="1" s="1"/>
  <c r="AW66" i="1" s="1"/>
  <c r="AU69" i="1"/>
  <c r="AV69" i="1" s="1"/>
  <c r="AW69" i="1" s="1"/>
  <c r="AV71" i="1"/>
  <c r="AW71" i="1" s="1"/>
  <c r="AV72" i="1"/>
  <c r="AW72" i="1" s="1"/>
  <c r="AU73" i="1"/>
  <c r="AV73" i="1" s="1"/>
  <c r="AW73" i="1" s="1"/>
  <c r="AV75" i="1"/>
  <c r="AW75" i="1" s="1"/>
  <c r="AV76" i="1"/>
  <c r="AW76" i="1" s="1"/>
  <c r="AU77" i="1"/>
  <c r="AV77" i="1" s="1"/>
  <c r="AW77" i="1" s="1"/>
  <c r="AV79" i="1"/>
  <c r="AW79" i="1" s="1"/>
  <c r="AV80" i="1"/>
  <c r="AW80" i="1" s="1"/>
  <c r="AV84" i="1"/>
  <c r="AW84" i="1" s="1"/>
  <c r="AV89" i="1"/>
  <c r="AW89" i="1" s="1"/>
  <c r="AK93" i="1"/>
  <c r="AV93" i="1" s="1"/>
  <c r="AW93" i="1" s="1"/>
  <c r="X81" i="1"/>
  <c r="AV81" i="1" s="1"/>
  <c r="AW81" i="1" s="1"/>
  <c r="AK82" i="1"/>
  <c r="AV82" i="1" s="1"/>
  <c r="AW82" i="1" s="1"/>
  <c r="AK86" i="1"/>
  <c r="AV86" i="1" s="1"/>
  <c r="AW86" i="1" s="1"/>
  <c r="X88" i="1"/>
  <c r="AV88" i="1" s="1"/>
  <c r="AW88" i="1" s="1"/>
  <c r="AK91" i="1"/>
  <c r="AV91" i="1" s="1"/>
  <c r="AW91" i="1" s="1"/>
  <c r="AV94" i="1"/>
  <c r="AW94" i="1" s="1"/>
</calcChain>
</file>

<file path=xl/sharedStrings.xml><?xml version="1.0" encoding="utf-8"?>
<sst xmlns="http://schemas.openxmlformats.org/spreadsheetml/2006/main" count="237" uniqueCount="135">
  <si>
    <t>I. Актуальность информации об образовательной организации, педагогическом коллективе и обучающихся, содержании образовательного процесса</t>
  </si>
  <si>
    <t>II. Актуальность информации  о ходе,  результатах текущего контроля успеваемости, промежуточной аттестации обучающегося и посещаемости уроков</t>
  </si>
  <si>
    <t>III. Статистика посещений пользователями 
программного комплекса</t>
  </si>
  <si>
    <t>Наличие информации об учителях, учащихся, родителях</t>
  </si>
  <si>
    <t>Наличие календарно-тематического планирования (КТП) для каждого педагога в частности</t>
  </si>
  <si>
    <t>Наличие сведений о темах уроков, проведенных для обучающегося, и домашних заданиях за рассматриваемый период (%)</t>
  </si>
  <si>
    <t>Наличие сведений об оценках и посещаемости уроков за рассматриваемый период</t>
  </si>
  <si>
    <t>Наличие сведений об оценках аттестации обучающихся за рассматриваемый период (%)</t>
  </si>
  <si>
    <t>Посещаемость родителями электронного дневника</t>
  </si>
  <si>
    <t>Кол-во учителей               по  ОО1</t>
  </si>
  <si>
    <t>Кол-во учителей в ЭЖ</t>
  </si>
  <si>
    <t>Значение критериев (0-1)</t>
  </si>
  <si>
    <t>Кол-во учеников  по ОО1</t>
  </si>
  <si>
    <t>Кол-во учеников в ЭЖ</t>
  </si>
  <si>
    <t>Кол-во классов              по ОО1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</si>
  <si>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</si>
  <si>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</si>
  <si>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</si>
  <si>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</si>
  <si>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</si>
  <si>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</si>
  <si>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>Кол-во уроков в недельном расписании</t>
  </si>
  <si>
    <t xml:space="preserve"> Соотношение, %</t>
  </si>
  <si>
    <t>Итого
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</si>
  <si>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</si>
  <si>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</si>
  <si>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</si>
  <si>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>Среднее кол-во оценок на одного ученика за месяц по предмету</t>
  </si>
  <si>
    <t xml:space="preserve">Кол-во пропусков </t>
  </si>
  <si>
    <t>Значение (0-1)</t>
  </si>
  <si>
    <t>% выставлен-ных итоговых оценок</t>
  </si>
  <si>
    <t>Критерий 
(0-1)</t>
  </si>
  <si>
    <t>Итого             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</si>
  <si>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</si>
  <si>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</si>
  <si>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</si>
  <si>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</si>
  <si>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
внешних
обращений к
системе
сотрудников</t>
  </si>
  <si>
    <t>Среднее кол-во обращений одного учителя за период</t>
  </si>
  <si>
    <t>Итого              (макс 3 балла)</t>
  </si>
  <si>
    <t>Сумма баллов (макс 18 баллов)</t>
  </si>
  <si>
    <t>Процент информационной наполняемости</t>
  </si>
  <si>
    <t>МБОУ гимназия №3</t>
  </si>
  <si>
    <t>МБОУ гимназия №23</t>
  </si>
  <si>
    <t>МБОУ гимназия №69</t>
  </si>
  <si>
    <t>МОУ гимназия №87</t>
  </si>
  <si>
    <t>МБОУ гимназия №92</t>
  </si>
  <si>
    <t>МАОУ лицей №64</t>
  </si>
  <si>
    <t>МБОУ лицей №90</t>
  </si>
  <si>
    <t>МБОУ СОШ №6</t>
  </si>
  <si>
    <t>МБОУ СОШ №10</t>
  </si>
  <si>
    <t>МБОУ СОШ №50</t>
  </si>
  <si>
    <t>МБОУ СОШ №65</t>
  </si>
  <si>
    <t>МБОУ СОШ №89</t>
  </si>
  <si>
    <t>МАОУ СОШ №101</t>
  </si>
  <si>
    <t>МБОУ гимназия №18</t>
  </si>
  <si>
    <t>МБОУ гимназия №33</t>
  </si>
  <si>
    <t>МАОУ гимназия №36</t>
  </si>
  <si>
    <t>МБОУ гимназия №44</t>
  </si>
  <si>
    <t>МБОУ гимназия №72</t>
  </si>
  <si>
    <t>МБОУ гимназия №82</t>
  </si>
  <si>
    <t>МБОУ СОШ №2</t>
  </si>
  <si>
    <t>МБОУ СОШ №5</t>
  </si>
  <si>
    <t>МБОУ СОШ №16</t>
  </si>
  <si>
    <t>МБОУ СОШ №31</t>
  </si>
  <si>
    <t>МБОУ СОШ №47</t>
  </si>
  <si>
    <t>МБОУ СОШ №60</t>
  </si>
  <si>
    <t>МБОУ СОШ №63</t>
  </si>
  <si>
    <t>МБОУ СОШ №68</t>
  </si>
  <si>
    <t>МАОУ СОШ №75</t>
  </si>
  <si>
    <t>МБОУ СОШ №78</t>
  </si>
  <si>
    <t>МБОУ СОШ №95</t>
  </si>
  <si>
    <t>МАОУ СОШ №96</t>
  </si>
  <si>
    <t>МБОУ СОШ №98</t>
  </si>
  <si>
    <t>МАОУ гимназия №25</t>
  </si>
  <si>
    <t>МБОУ гимназия №40</t>
  </si>
  <si>
    <t>МБОУ гимназия №54</t>
  </si>
  <si>
    <t>МБОУ СОШ №1</t>
  </si>
  <si>
    <t>МБОУ СОШ №11</t>
  </si>
  <si>
    <t>МБОУ СОШ №37</t>
  </si>
  <si>
    <t>МБОУ СОШ №42</t>
  </si>
  <si>
    <t>МБОУ СОШ №51</t>
  </si>
  <si>
    <t>МБОУ СОШ №52</t>
  </si>
  <si>
    <t>МБОУ СОШ №55</t>
  </si>
  <si>
    <t>МБОУ СОШ №61</t>
  </si>
  <si>
    <t>МАОУ СОШ №62</t>
  </si>
  <si>
    <t>МБОУ СОШ №73</t>
  </si>
  <si>
    <t>МАОУ СОШ №84</t>
  </si>
  <si>
    <t>МБОУ СОШ №86</t>
  </si>
  <si>
    <t xml:space="preserve"> </t>
  </si>
  <si>
    <t>МБОУ гимназия №88</t>
  </si>
  <si>
    <t>МБОУ лицей №4</t>
  </si>
  <si>
    <t>МАОУ лицей №48</t>
  </si>
  <si>
    <t>МБОУ ООШ №7</t>
  </si>
  <si>
    <t>МБОУ СОШ №14</t>
  </si>
  <si>
    <t>МБОУ СОШ №22</t>
  </si>
  <si>
    <t>МБОУ СОШ №30</t>
  </si>
  <si>
    <t>МБОУ СОШ №34</t>
  </si>
  <si>
    <t>МБОУ СОШ №35</t>
  </si>
  <si>
    <t>МБОУ СОШ №38</t>
  </si>
  <si>
    <t>МБОУ СОШ №43</t>
  </si>
  <si>
    <t>МБОУ СОШ №53</t>
  </si>
  <si>
    <t>МБОУ СОШ №57</t>
  </si>
  <si>
    <t>МАОУ СОШ №71</t>
  </si>
  <si>
    <t>МБОУ СОШ №74</t>
  </si>
  <si>
    <t>МБОУ ООШ №79</t>
  </si>
  <si>
    <t>МБОУ СОШ №85</t>
  </si>
  <si>
    <t>МАОУ СОШ №93</t>
  </si>
  <si>
    <t>МБОУ НОШ №94</t>
  </si>
  <si>
    <t>МАОУ СОШ №99</t>
  </si>
  <si>
    <t>МБОУ СОШ №100</t>
  </si>
  <si>
    <t>МБОУ лицей №12</t>
  </si>
  <si>
    <t>МБОУ СОШ №8</t>
  </si>
  <si>
    <t>МБОУ СОШ №20</t>
  </si>
  <si>
    <t>МБОУ СОШ №32</t>
  </si>
  <si>
    <t>МБОУ СОШ №39</t>
  </si>
  <si>
    <t>МБОУ СОШ №45</t>
  </si>
  <si>
    <t>МБОУ СОШ №46</t>
  </si>
  <si>
    <t>МБОУ СОШ №49</t>
  </si>
  <si>
    <t>МБОУ СОШ №58</t>
  </si>
  <si>
    <t>МАОУ СОШ №66</t>
  </si>
  <si>
    <t>МБОУ СОШ №67</t>
  </si>
  <si>
    <t>МБОУ СОШ №76</t>
  </si>
  <si>
    <t>МБОУ СОШ №77</t>
  </si>
  <si>
    <t>МБОУ СОШ №80</t>
  </si>
  <si>
    <t>МБОУ ООШ №81</t>
  </si>
  <si>
    <t>МБОУ СОШ №83</t>
  </si>
  <si>
    <t>МБОУ О(С)ОШ №3</t>
  </si>
  <si>
    <t>МАОУ СОШ №17</t>
  </si>
  <si>
    <t>МБОУ СОШ №19</t>
  </si>
  <si>
    <t>МБОУ СОШ №41</t>
  </si>
  <si>
    <t>МБОУ СОШ №24</t>
  </si>
  <si>
    <t>МБОУ СОШ №29</t>
  </si>
  <si>
    <t>МБОУ СОШ №70</t>
  </si>
  <si>
    <t>Таблица мониторинга электронных журналов и дневников за период с 24.12 по 24.01  2016/2017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</si>
</sst>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#0.##"/>
    <numFmt numFmtId="167" formatCode="0.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0"/>
      <color rgb="FF111111"/>
      <name val="Arial"/>
      <family val="2"/>
      <charset val="204"/>
    </font>
    <font>
      <sz val="12"/>
      <color rgb="FF11111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111111"/>
      <name val="Arial"/>
      <family val="2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2"/>
      <name val="Arial Unicode MS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6">
    <xf numFmtId="0" fontId="0" fillId="0" borderId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0" fontId="26" fillId="0" borderId="0"/>
    <xf numFmtId="0" fontId="34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7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1" applyNumberFormat="0" applyFill="0" applyAlignment="0" applyProtection="0"/>
    <xf numFmtId="0" fontId="43" fillId="0" borderId="2" applyNumberFormat="0" applyFill="0" applyAlignment="0" applyProtection="0"/>
    <xf numFmtId="0" fontId="44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6" fillId="7" borderId="7" applyNumberFormat="0" applyAlignment="0" applyProtection="0"/>
    <xf numFmtId="0" fontId="47" fillId="4" borderId="0" applyNumberFormat="0" applyBorder="0" applyAlignment="0" applyProtection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36" fillId="0" borderId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50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52" fillId="2" borderId="0" applyNumberFormat="0" applyBorder="0" applyAlignment="0" applyProtection="0"/>
  </cellStyleXfs>
  <cellXfs count="136">
    <xf numFmtId="0" fontId="0" fillId="0" borderId="0" xfId="0"/>
    <xf numFmtId="0" fontId="3" fillId="33" borderId="0" xfId="0" applyFont="1" applyFill="1" applyBorder="1" applyAlignment="1">
      <alignment horizontal="center" vertical="center"/>
    </xf>
    <xf numFmtId="0" fontId="4" fillId="35" borderId="10" xfId="0" applyFont="1" applyFill="1" applyBorder="1" applyAlignment="1">
      <alignment horizontal="center" vertical="center" wrapText="1"/>
    </xf>
    <xf numFmtId="0" fontId="5" fillId="38" borderId="10" xfId="0" applyFont="1" applyFill="1" applyBorder="1" applyAlignment="1"/>
    <xf numFmtId="0" fontId="0" fillId="0" borderId="0" xfId="0" applyBorder="1"/>
    <xf numFmtId="0" fontId="0" fillId="38" borderId="10" xfId="0" applyFill="1" applyBorder="1" applyAlignment="1"/>
    <xf numFmtId="0" fontId="5" fillId="0" borderId="10" xfId="0" applyFont="1" applyBorder="1"/>
    <xf numFmtId="0" fontId="5" fillId="0" borderId="0" xfId="0" applyFont="1" applyBorder="1"/>
    <xf numFmtId="0" fontId="9" fillId="0" borderId="10" xfId="0" applyFont="1" applyBorder="1" applyAlignment="1">
      <alignment horizontal="center" vertical="center"/>
    </xf>
    <xf numFmtId="1" fontId="11" fillId="41" borderId="10" xfId="0" applyNumberFormat="1" applyFont="1" applyFill="1" applyBorder="1" applyAlignment="1">
      <alignment horizontal="center"/>
    </xf>
    <xf numFmtId="0" fontId="12" fillId="0" borderId="10" xfId="0" applyNumberFormat="1" applyFont="1" applyFill="1" applyBorder="1" applyAlignment="1" applyProtection="1">
      <alignment horizontal="center" wrapText="1"/>
    </xf>
    <xf numFmtId="0" fontId="12" fillId="39" borderId="10" xfId="0" applyFont="1" applyFill="1" applyBorder="1" applyAlignment="1">
      <alignment horizontal="center"/>
    </xf>
    <xf numFmtId="0" fontId="13" fillId="41" borderId="10" xfId="0" applyFont="1" applyFill="1" applyBorder="1" applyAlignment="1">
      <alignment horizontal="center"/>
    </xf>
    <xf numFmtId="0" fontId="12" fillId="39" borderId="10" xfId="2" applyFont="1" applyFill="1" applyBorder="1" applyAlignment="1" applyProtection="1">
      <alignment horizontal="center" wrapText="1"/>
    </xf>
    <xf numFmtId="0" fontId="15" fillId="39" borderId="10" xfId="0" applyFont="1" applyFill="1" applyBorder="1" applyAlignment="1">
      <alignment horizontal="center"/>
    </xf>
    <xf numFmtId="1" fontId="9" fillId="41" borderId="10" xfId="0" applyNumberFormat="1" applyFont="1" applyFill="1" applyBorder="1" applyAlignment="1">
      <alignment horizontal="center"/>
    </xf>
    <xf numFmtId="9" fontId="9" fillId="0" borderId="10" xfId="0" applyNumberFormat="1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" fontId="16" fillId="39" borderId="10" xfId="3" applyNumberFormat="1" applyFont="1" applyFill="1" applyBorder="1" applyAlignment="1">
      <alignment horizontal="center" wrapText="1"/>
    </xf>
    <xf numFmtId="2" fontId="9" fillId="0" borderId="10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 applyProtection="1">
      <alignment horizontal="center" wrapText="1"/>
    </xf>
    <xf numFmtId="1" fontId="12" fillId="0" borderId="10" xfId="0" applyNumberFormat="1" applyFont="1" applyBorder="1" applyAlignment="1">
      <alignment horizontal="center"/>
    </xf>
    <xf numFmtId="165" fontId="9" fillId="0" borderId="10" xfId="1" applyNumberFormat="1" applyFont="1" applyFill="1" applyBorder="1" applyAlignment="1">
      <alignment horizontal="center"/>
    </xf>
    <xf numFmtId="1" fontId="12" fillId="39" borderId="10" xfId="0" applyNumberFormat="1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6" fillId="0" borderId="10" xfId="3" applyNumberFormat="1" applyFont="1" applyFill="1" applyBorder="1" applyAlignment="1">
      <alignment horizontal="center" wrapText="1"/>
    </xf>
    <xf numFmtId="1" fontId="12" fillId="37" borderId="10" xfId="0" applyNumberFormat="1" applyFont="1" applyFill="1" applyBorder="1" applyAlignment="1">
      <alignment horizontal="center"/>
    </xf>
    <xf numFmtId="9" fontId="18" fillId="38" borderId="10" xfId="0" applyNumberFormat="1" applyFont="1" applyFill="1" applyBorder="1" applyAlignment="1">
      <alignment horizontal="center"/>
    </xf>
    <xf numFmtId="0" fontId="9" fillId="42" borderId="10" xfId="0" applyFont="1" applyFill="1" applyBorder="1" applyAlignment="1">
      <alignment horizontal="center" vertical="center"/>
    </xf>
    <xf numFmtId="0" fontId="12" fillId="42" borderId="10" xfId="0" applyNumberFormat="1" applyFont="1" applyFill="1" applyBorder="1" applyAlignment="1" applyProtection="1">
      <alignment horizontal="center"/>
    </xf>
    <xf numFmtId="9" fontId="9" fillId="42" borderId="10" xfId="0" applyNumberFormat="1" applyFont="1" applyFill="1" applyBorder="1" applyAlignment="1">
      <alignment horizontal="center"/>
    </xf>
    <xf numFmtId="0" fontId="12" fillId="42" borderId="10" xfId="0" applyFont="1" applyFill="1" applyBorder="1" applyAlignment="1">
      <alignment horizontal="center"/>
    </xf>
    <xf numFmtId="2" fontId="9" fillId="42" borderId="10" xfId="0" applyNumberFormat="1" applyFont="1" applyFill="1" applyBorder="1" applyAlignment="1">
      <alignment horizontal="center"/>
    </xf>
    <xf numFmtId="1" fontId="9" fillId="42" borderId="10" xfId="0" applyNumberFormat="1" applyFont="1" applyFill="1" applyBorder="1" applyAlignment="1" applyProtection="1">
      <alignment horizontal="center"/>
    </xf>
    <xf numFmtId="1" fontId="12" fillId="42" borderId="10" xfId="0" applyNumberFormat="1" applyFont="1" applyFill="1" applyBorder="1" applyAlignment="1">
      <alignment horizontal="center"/>
    </xf>
    <xf numFmtId="165" fontId="9" fillId="42" borderId="10" xfId="1" applyNumberFormat="1" applyFont="1" applyFill="1" applyBorder="1" applyAlignment="1">
      <alignment horizontal="center"/>
    </xf>
    <xf numFmtId="1" fontId="11" fillId="42" borderId="10" xfId="0" applyNumberFormat="1" applyFont="1" applyFill="1" applyBorder="1" applyAlignment="1">
      <alignment horizontal="center"/>
    </xf>
    <xf numFmtId="0" fontId="20" fillId="42" borderId="10" xfId="0" applyFont="1" applyFill="1" applyBorder="1" applyAlignment="1">
      <alignment horizontal="center"/>
    </xf>
    <xf numFmtId="0" fontId="9" fillId="42" borderId="10" xfId="0" applyFont="1" applyFill="1" applyBorder="1" applyAlignment="1">
      <alignment horizontal="center"/>
    </xf>
    <xf numFmtId="0" fontId="9" fillId="42" borderId="10" xfId="0" applyNumberFormat="1" applyFont="1" applyFill="1" applyBorder="1" applyAlignment="1" applyProtection="1">
      <alignment horizontal="center"/>
    </xf>
    <xf numFmtId="3" fontId="9" fillId="42" borderId="10" xfId="2" applyNumberFormat="1" applyFont="1" applyFill="1" applyBorder="1" applyAlignment="1" applyProtection="1">
      <alignment horizontal="center"/>
    </xf>
    <xf numFmtId="1" fontId="9" fillId="41" borderId="10" xfId="0" applyNumberFormat="1" applyFont="1" applyFill="1" applyBorder="1" applyAlignment="1" applyProtection="1">
      <alignment horizontal="center"/>
    </xf>
    <xf numFmtId="1" fontId="9" fillId="42" borderId="10" xfId="2" applyNumberFormat="1" applyFont="1" applyFill="1" applyBorder="1" applyAlignment="1" applyProtection="1">
      <alignment horizontal="center" wrapText="1"/>
    </xf>
    <xf numFmtId="3" fontId="9" fillId="42" borderId="10" xfId="2" applyNumberFormat="1" applyFont="1" applyFill="1" applyBorder="1" applyAlignment="1" applyProtection="1">
      <alignment horizontal="center" wrapText="1"/>
    </xf>
    <xf numFmtId="1" fontId="9" fillId="42" borderId="10" xfId="0" applyNumberFormat="1" applyFont="1" applyFill="1" applyBorder="1" applyAlignment="1" applyProtection="1">
      <alignment horizontal="center" wrapText="1"/>
    </xf>
    <xf numFmtId="0" fontId="12" fillId="42" borderId="10" xfId="0" applyNumberFormat="1" applyFont="1" applyFill="1" applyBorder="1" applyAlignment="1" applyProtection="1">
      <alignment horizontal="center" wrapText="1"/>
    </xf>
    <xf numFmtId="1" fontId="9" fillId="42" borderId="10" xfId="2" applyNumberFormat="1" applyFont="1" applyFill="1" applyBorder="1" applyAlignment="1" applyProtection="1">
      <alignment horizontal="center"/>
    </xf>
    <xf numFmtId="0" fontId="9" fillId="42" borderId="10" xfId="0" applyNumberFormat="1" applyFont="1" applyFill="1" applyBorder="1" applyAlignment="1" applyProtection="1">
      <alignment horizontal="center" wrapText="1"/>
    </xf>
    <xf numFmtId="1" fontId="9" fillId="41" borderId="10" xfId="0" applyNumberFormat="1" applyFont="1" applyFill="1" applyBorder="1" applyAlignment="1" applyProtection="1">
      <alignment horizontal="center" wrapText="1"/>
    </xf>
    <xf numFmtId="9" fontId="9" fillId="42" borderId="10" xfId="0" applyNumberFormat="1" applyFont="1" applyFill="1" applyBorder="1" applyAlignment="1">
      <alignment horizontal="center" wrapText="1"/>
    </xf>
    <xf numFmtId="0" fontId="12" fillId="42" borderId="10" xfId="0" applyFont="1" applyFill="1" applyBorder="1" applyAlignment="1">
      <alignment horizontal="center" wrapText="1"/>
    </xf>
    <xf numFmtId="1" fontId="22" fillId="42" borderId="10" xfId="2" applyNumberFormat="1" applyFont="1" applyFill="1" applyBorder="1" applyAlignment="1" applyProtection="1">
      <alignment horizontal="center" wrapText="1"/>
    </xf>
    <xf numFmtId="3" fontId="22" fillId="42" borderId="10" xfId="2" applyNumberFormat="1" applyFont="1" applyFill="1" applyBorder="1" applyAlignment="1" applyProtection="1">
      <alignment horizontal="center" wrapText="1"/>
    </xf>
    <xf numFmtId="0" fontId="23" fillId="42" borderId="10" xfId="0" applyFont="1" applyFill="1" applyBorder="1" applyAlignment="1">
      <alignment horizontal="center"/>
    </xf>
    <xf numFmtId="1" fontId="24" fillId="41" borderId="10" xfId="0" applyNumberFormat="1" applyFont="1" applyFill="1" applyBorder="1" applyAlignment="1">
      <alignment horizontal="center"/>
    </xf>
    <xf numFmtId="1" fontId="22" fillId="42" borderId="10" xfId="0" applyNumberFormat="1" applyFont="1" applyFill="1" applyBorder="1" applyAlignment="1" applyProtection="1">
      <alignment horizontal="center" wrapText="1"/>
    </xf>
    <xf numFmtId="1" fontId="24" fillId="41" borderId="10" xfId="4" applyNumberFormat="1" applyFont="1" applyFill="1" applyBorder="1" applyAlignment="1">
      <alignment horizontal="center"/>
    </xf>
    <xf numFmtId="1" fontId="24" fillId="42" borderId="10" xfId="3" applyNumberFormat="1" applyFont="1" applyFill="1" applyBorder="1" applyAlignment="1">
      <alignment horizontal="center"/>
    </xf>
    <xf numFmtId="1" fontId="24" fillId="41" borderId="10" xfId="3" applyNumberFormat="1" applyFont="1" applyFill="1" applyBorder="1" applyAlignment="1">
      <alignment horizontal="center"/>
    </xf>
    <xf numFmtId="1" fontId="28" fillId="42" borderId="10" xfId="0" applyNumberFormat="1" applyFont="1" applyFill="1" applyBorder="1" applyAlignment="1">
      <alignment horizontal="center" wrapText="1"/>
    </xf>
    <xf numFmtId="1" fontId="20" fillId="41" borderId="10" xfId="0" applyNumberFormat="1" applyFont="1" applyFill="1" applyBorder="1" applyAlignment="1">
      <alignment horizontal="center"/>
    </xf>
    <xf numFmtId="1" fontId="9" fillId="41" borderId="10" xfId="0" applyNumberFormat="1" applyFont="1" applyFill="1" applyBorder="1" applyAlignment="1">
      <alignment horizontal="center" wrapText="1"/>
    </xf>
    <xf numFmtId="0" fontId="24" fillId="42" borderId="10" xfId="4" applyFont="1" applyFill="1" applyBorder="1" applyAlignment="1">
      <alignment horizontal="center"/>
    </xf>
    <xf numFmtId="1" fontId="24" fillId="42" borderId="10" xfId="3" applyNumberFormat="1" applyFont="1" applyFill="1" applyBorder="1" applyAlignment="1">
      <alignment horizontal="center" wrapText="1"/>
    </xf>
    <xf numFmtId="1" fontId="24" fillId="41" borderId="10" xfId="3" applyNumberFormat="1" applyFont="1" applyFill="1" applyBorder="1" applyAlignment="1">
      <alignment horizontal="center" wrapText="1"/>
    </xf>
    <xf numFmtId="1" fontId="24" fillId="41" borderId="10" xfId="4" applyNumberFormat="1" applyFont="1" applyFill="1" applyBorder="1" applyAlignment="1">
      <alignment horizontal="center" wrapText="1"/>
    </xf>
    <xf numFmtId="165" fontId="9" fillId="33" borderId="10" xfId="1" applyNumberFormat="1" applyFont="1" applyFill="1" applyBorder="1" applyAlignment="1">
      <alignment horizontal="center"/>
    </xf>
    <xf numFmtId="0" fontId="13" fillId="42" borderId="10" xfId="0" applyFont="1" applyFill="1" applyBorder="1" applyAlignment="1">
      <alignment horizontal="center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2" applyFont="1" applyFill="1" applyBorder="1" applyAlignment="1" applyProtection="1">
      <alignment horizontal="center" vertical="center" wrapText="1"/>
    </xf>
    <xf numFmtId="166" fontId="29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4" applyFont="1" applyBorder="1" applyAlignment="1">
      <alignment vertical="center"/>
    </xf>
    <xf numFmtId="1" fontId="31" fillId="0" borderId="0" xfId="4" applyNumberFormat="1" applyFont="1" applyBorder="1" applyAlignment="1">
      <alignment vertical="center"/>
    </xf>
    <xf numFmtId="2" fontId="32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 applyProtection="1">
      <alignment horizontal="center" vertical="center" wrapText="1"/>
    </xf>
    <xf numFmtId="1" fontId="30" fillId="0" borderId="0" xfId="0" applyNumberFormat="1" applyFont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35" fillId="0" borderId="0" xfId="5" applyFont="1" applyFill="1" applyBorder="1" applyAlignment="1">
      <alignment horizontal="center" vertical="center"/>
    </xf>
    <xf numFmtId="1" fontId="32" fillId="0" borderId="0" xfId="2" applyNumberFormat="1" applyFont="1" applyFill="1" applyBorder="1" applyAlignment="1" applyProtection="1">
      <alignment horizontal="center" vertical="center" wrapText="1"/>
    </xf>
    <xf numFmtId="0" fontId="31" fillId="0" borderId="0" xfId="5" applyFont="1" applyBorder="1" applyAlignment="1">
      <alignment horizontal="center" vertical="center"/>
    </xf>
    <xf numFmtId="3" fontId="32" fillId="0" borderId="0" xfId="2" applyNumberFormat="1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1" fontId="29" fillId="0" borderId="0" xfId="0" applyNumberFormat="1" applyFont="1" applyFill="1" applyBorder="1" applyAlignment="1" applyProtection="1">
      <alignment horizontal="center" vertical="center" wrapText="1"/>
    </xf>
    <xf numFmtId="0" fontId="3" fillId="33" borderId="0" xfId="0" applyFont="1" applyFill="1" applyBorder="1" applyAlignment="1">
      <alignment horizontal="center" vertical="center"/>
    </xf>
    <xf numFmtId="0" fontId="0" fillId="33" borderId="0" xfId="0" applyFill="1" applyBorder="1"/>
    <xf numFmtId="0" fontId="19" fillId="0" borderId="0" xfId="0" applyFont="1" applyBorder="1" applyAlignment="1">
      <alignment horizontal="center" vertical="center"/>
    </xf>
    <xf numFmtId="0" fontId="19" fillId="42" borderId="0" xfId="0" applyFont="1" applyFill="1" applyBorder="1" applyAlignment="1">
      <alignment horizontal="center" vertical="center"/>
    </xf>
    <xf numFmtId="0" fontId="0" fillId="42" borderId="0" xfId="0" applyFill="1" applyBorder="1" applyAlignment="1">
      <alignment horizontal="center" vertical="center"/>
    </xf>
    <xf numFmtId="0" fontId="21" fillId="42" borderId="0" xfId="0" applyFont="1" applyFill="1" applyBorder="1" applyAlignment="1">
      <alignment horizontal="center" vertical="center"/>
    </xf>
    <xf numFmtId="0" fontId="25" fillId="42" borderId="0" xfId="0" applyFont="1" applyFill="1" applyBorder="1" applyAlignment="1">
      <alignment horizontal="center" vertical="center"/>
    </xf>
    <xf numFmtId="0" fontId="27" fillId="4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0" fillId="0" borderId="0" xfId="0" applyFill="1" applyBorder="1"/>
    <xf numFmtId="0" fontId="4" fillId="34" borderId="10" xfId="0" applyFont="1" applyFill="1" applyBorder="1" applyAlignment="1">
      <alignment horizontal="center" vertical="center" wrapText="1"/>
    </xf>
    <xf numFmtId="0" fontId="4" fillId="36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37" borderId="10" xfId="0" applyFill="1" applyBorder="1" applyAlignment="1">
      <alignment horizont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7" borderId="10" xfId="0" applyFill="1" applyBorder="1" applyAlignment="1"/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34" borderId="10" xfId="0" applyNumberFormat="1" applyFont="1" applyFill="1" applyBorder="1" applyAlignment="1" applyProtection="1">
      <alignment horizontal="center" vertical="center" wrapText="1"/>
    </xf>
    <xf numFmtId="0" fontId="8" fillId="39" borderId="10" xfId="0" applyNumberFormat="1" applyFont="1" applyFill="1" applyBorder="1" applyAlignment="1" applyProtection="1">
      <alignment horizontal="center" vertical="center" textRotation="90" wrapText="1"/>
    </xf>
    <xf numFmtId="1" fontId="8" fillId="34" borderId="10" xfId="0" applyNumberFormat="1" applyFont="1" applyFill="1" applyBorder="1" applyAlignment="1" applyProtection="1">
      <alignment horizontal="center" vertical="center" wrapText="1"/>
    </xf>
    <xf numFmtId="9" fontId="8" fillId="34" borderId="10" xfId="0" applyNumberFormat="1" applyFont="1" applyFill="1" applyBorder="1" applyAlignment="1" applyProtection="1">
      <alignment horizontal="center" vertical="center" wrapText="1"/>
    </xf>
    <xf numFmtId="0" fontId="8" fillId="35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36" borderId="10" xfId="0" applyNumberFormat="1" applyFont="1" applyFill="1" applyBorder="1" applyAlignment="1" applyProtection="1">
      <alignment horizontal="center" vertical="center" wrapText="1"/>
    </xf>
    <xf numFmtId="0" fontId="8" fillId="40" borderId="10" xfId="0" applyNumberFormat="1" applyFont="1" applyFill="1" applyBorder="1" applyAlignment="1" applyProtection="1">
      <alignment horizontal="center" vertical="center" wrapText="1"/>
    </xf>
    <xf numFmtId="0" fontId="7" fillId="37" borderId="10" xfId="0" applyFont="1" applyFill="1" applyBorder="1" applyAlignment="1">
      <alignment horizontal="center" vertical="center" wrapText="1"/>
    </xf>
    <xf numFmtId="0" fontId="7" fillId="38" borderId="10" xfId="0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left" indent="1"/>
    </xf>
    <xf numFmtId="1" fontId="10" fillId="0" borderId="10" xfId="0" applyNumberFormat="1" applyFont="1" applyBorder="1" applyAlignment="1">
      <alignment horizontal="right" indent="1"/>
    </xf>
    <xf numFmtId="1" fontId="17" fillId="39" borderId="10" xfId="0" applyNumberFormat="1" applyFont="1" applyFill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1" fontId="10" fillId="33" borderId="10" xfId="0" applyNumberFormat="1" applyFont="1" applyFill="1" applyBorder="1" applyAlignment="1">
      <alignment horizontal="right" indent="1"/>
    </xf>
    <xf numFmtId="0" fontId="4" fillId="34" borderId="13" xfId="0" applyFont="1" applyFill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/>
  </cellXfs>
  <cellStyles count="56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Hyperlink" xfId="24"/>
    <cellStyle name="Hyperlink 2" xfId="25"/>
    <cellStyle name="Hyperlink 2 2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ейтральный 2" xfId="42"/>
    <cellStyle name="Обычный" xfId="0" builtinId="0"/>
    <cellStyle name="Обычный 2" xfId="3"/>
    <cellStyle name="Обычный 2 2" xfId="43"/>
    <cellStyle name="Обычный 3" xfId="44"/>
    <cellStyle name="Обычный 4" xfId="45"/>
    <cellStyle name="Обычный 4 2" xfId="46"/>
    <cellStyle name="Обычный 6" xfId="47"/>
    <cellStyle name="Обычный 7" xfId="48"/>
    <cellStyle name="Обычный_Лист1_1" xfId="2"/>
    <cellStyle name="Обычный_Лист1_3" xfId="5"/>
    <cellStyle name="Обычный_Лист1_4" xfId="4"/>
    <cellStyle name="Плохой 2" xfId="49"/>
    <cellStyle name="Пояснение 2" xfId="50"/>
    <cellStyle name="Примечание 2" xfId="51"/>
    <cellStyle name="Примечание 3" xfId="52"/>
    <cellStyle name="Процентный" xfId="1" builtinId="5"/>
    <cellStyle name="Связанная ячейка 2" xfId="53"/>
    <cellStyle name="Текст предупреждения 2" xfId="54"/>
    <cellStyle name="Хороший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BE108"/>
  <sheetViews>
    <sheetView tabSelected="1" zoomScale="40" zoomScaleNormal="40" workbookViewId="0">
      <pane xSplit="2" ySplit="5" topLeftCell="C15" activePane="bottomRight" state="frozen"/>
      <selection pane="topRight" activeCell="C1" sqref="C1"/>
      <selection pane="bottomLeft" activeCell="A7" sqref="A7"/>
      <selection pane="bottomRight" activeCell="AV5" sqref="AV5"/>
    </sheetView>
  </sheetViews>
  <sheetFormatPr defaultRowHeight="15" x14ac:dyDescent="0.25"/>
  <cols>
    <col min="1" max="1" width="4.85546875" style="4" customWidth="1"/>
    <col min="2" max="2" width="25.140625" style="100" customWidth="1"/>
    <col min="3" max="3" width="9" style="101" customWidth="1"/>
    <col min="4" max="4" width="9" style="4" customWidth="1"/>
    <col min="5" max="5" width="9" style="4" hidden="1" customWidth="1"/>
    <col min="6" max="6" width="5.7109375" style="4" customWidth="1"/>
    <col min="7" max="7" width="9" style="101" customWidth="1"/>
    <col min="8" max="8" width="9" style="4" customWidth="1"/>
    <col min="9" max="9" width="9" style="4" hidden="1" customWidth="1"/>
    <col min="10" max="10" width="6.85546875" style="101" customWidth="1"/>
    <col min="11" max="11" width="8.28515625" style="4" customWidth="1"/>
    <col min="12" max="12" width="8.28515625" style="101" customWidth="1"/>
    <col min="13" max="13" width="9.85546875" style="4" hidden="1" customWidth="1"/>
    <col min="14" max="14" width="6.7109375" style="4" customWidth="1"/>
    <col min="15" max="15" width="10.42578125" style="4" customWidth="1"/>
    <col min="16" max="16" width="11.7109375" style="4" customWidth="1"/>
    <col min="17" max="17" width="5.7109375" style="4" customWidth="1"/>
    <col min="18" max="18" width="10.85546875" style="101" customWidth="1"/>
    <col min="19" max="19" width="5.85546875" style="4" customWidth="1"/>
    <col min="20" max="20" width="13.5703125" style="4" customWidth="1"/>
    <col min="21" max="21" width="11.140625" style="102" customWidth="1"/>
    <col min="22" max="22" width="13.42578125" style="4" customWidth="1"/>
    <col min="23" max="23" width="6.7109375" style="4" customWidth="1"/>
    <col min="24" max="24" width="8.85546875" style="4" customWidth="1"/>
    <col min="25" max="25" width="12.42578125" style="4" customWidth="1"/>
    <col min="26" max="26" width="6.7109375" style="4" customWidth="1"/>
    <col min="27" max="27" width="10.85546875" style="4" customWidth="1"/>
    <col min="28" max="28" width="6.7109375" style="4" customWidth="1"/>
    <col min="29" max="29" width="10.85546875" style="4" customWidth="1"/>
    <col min="30" max="30" width="13.85546875" style="4" customWidth="1"/>
    <col min="31" max="31" width="6.42578125" style="4" customWidth="1"/>
    <col min="32" max="32" width="10.28515625" style="4" customWidth="1"/>
    <col min="33" max="33" width="8.5703125" style="4" hidden="1" customWidth="1"/>
    <col min="34" max="34" width="6.85546875" style="4" customWidth="1"/>
    <col min="35" max="35" width="11.42578125" style="101" customWidth="1"/>
    <col min="36" max="36" width="6.28515625" style="4" customWidth="1"/>
    <col min="37" max="37" width="10.28515625" style="4" customWidth="1"/>
    <col min="38" max="38" width="11.7109375" style="4" customWidth="1"/>
    <col min="39" max="39" width="13.28515625" style="4" customWidth="1"/>
    <col min="40" max="40" width="6.5703125" style="4" customWidth="1"/>
    <col min="41" max="41" width="11.7109375" style="4" customWidth="1"/>
    <col min="42" max="42" width="14.7109375" style="4" customWidth="1"/>
    <col min="43" max="43" width="6.5703125" style="4" customWidth="1"/>
    <col min="44" max="45" width="14.7109375" style="4" customWidth="1"/>
    <col min="46" max="46" width="6.28515625" style="4" customWidth="1"/>
    <col min="47" max="47" width="9" style="4" customWidth="1"/>
    <col min="48" max="48" width="8.7109375" style="103" customWidth="1"/>
    <col min="49" max="49" width="9.85546875" style="4" customWidth="1"/>
    <col min="50" max="50" width="22.140625" style="4" customWidth="1"/>
    <col min="51" max="51" width="9.140625" style="4"/>
    <col min="52" max="52" width="19.85546875" style="4" customWidth="1"/>
    <col min="53" max="16384" width="9.140625" style="4"/>
  </cols>
  <sheetData>
    <row r="1" spans="1:57" ht="78.75" customHeight="1" x14ac:dyDescent="0.25">
      <c r="A1" s="90" t="s">
        <v>134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1"/>
      <c r="AO1" s="1"/>
      <c r="AP1" s="1"/>
      <c r="AQ1" s="1"/>
      <c r="AR1" s="1"/>
      <c r="AS1" s="1"/>
      <c r="AT1" s="91"/>
      <c r="AU1" s="91"/>
      <c r="AV1" s="91"/>
      <c r="AW1" s="91"/>
    </row>
    <row r="2" spans="1:57" ht="15" customHeight="1" x14ac:dyDescent="0.25">
      <c r="A2" s="130"/>
      <c r="B2" s="131"/>
      <c r="C2" s="104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2" t="s">
        <v>1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05" t="s">
        <v>2</v>
      </c>
      <c r="AM2" s="105"/>
      <c r="AN2" s="105"/>
      <c r="AO2" s="105"/>
      <c r="AP2" s="105"/>
      <c r="AQ2" s="105"/>
      <c r="AR2" s="105"/>
      <c r="AS2" s="105"/>
      <c r="AT2" s="105"/>
      <c r="AU2" s="106"/>
      <c r="AV2" s="107"/>
      <c r="AW2" s="3">
        <v>17</v>
      </c>
      <c r="AX2" s="135"/>
    </row>
    <row r="3" spans="1:57" ht="23.25" customHeight="1" x14ac:dyDescent="0.25">
      <c r="A3" s="132"/>
      <c r="B3" s="131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05"/>
      <c r="AM3" s="105"/>
      <c r="AN3" s="105"/>
      <c r="AO3" s="105"/>
      <c r="AP3" s="105"/>
      <c r="AQ3" s="105"/>
      <c r="AR3" s="105"/>
      <c r="AS3" s="105"/>
      <c r="AT3" s="105"/>
      <c r="AU3" s="106"/>
      <c r="AV3" s="107"/>
      <c r="AW3" s="5"/>
      <c r="AX3" s="135"/>
    </row>
    <row r="4" spans="1:57" s="7" customFormat="1" ht="55.9" customHeight="1" x14ac:dyDescent="0.25">
      <c r="A4" s="133"/>
      <c r="B4" s="134"/>
      <c r="C4" s="109" t="s">
        <v>3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 t="s">
        <v>4</v>
      </c>
      <c r="S4" s="109"/>
      <c r="T4" s="110"/>
      <c r="U4" s="111"/>
      <c r="V4" s="110"/>
      <c r="W4" s="110"/>
      <c r="X4" s="6"/>
      <c r="Y4" s="109" t="s">
        <v>5</v>
      </c>
      <c r="Z4" s="109"/>
      <c r="AA4" s="109"/>
      <c r="AB4" s="109"/>
      <c r="AC4" s="109" t="s">
        <v>6</v>
      </c>
      <c r="AD4" s="109"/>
      <c r="AE4" s="109"/>
      <c r="AF4" s="109"/>
      <c r="AG4" s="109"/>
      <c r="AH4" s="109"/>
      <c r="AI4" s="109" t="s">
        <v>7</v>
      </c>
      <c r="AJ4" s="109"/>
      <c r="AK4" s="6"/>
      <c r="AL4" s="109" t="s">
        <v>8</v>
      </c>
      <c r="AM4" s="109"/>
      <c r="AN4" s="109"/>
      <c r="AO4" s="109"/>
      <c r="AP4" s="109"/>
      <c r="AQ4" s="109"/>
      <c r="AR4" s="109"/>
      <c r="AS4" s="109"/>
      <c r="AT4" s="109"/>
      <c r="AU4" s="112"/>
      <c r="AV4" s="113"/>
      <c r="AW4" s="5"/>
      <c r="AX4" s="135"/>
    </row>
    <row r="5" spans="1:57" s="7" customFormat="1" ht="79.900000000000006" customHeight="1" x14ac:dyDescent="0.25">
      <c r="A5" s="108"/>
      <c r="B5" s="114"/>
      <c r="C5" s="115" t="s">
        <v>9</v>
      </c>
      <c r="D5" s="115" t="s">
        <v>10</v>
      </c>
      <c r="E5" s="115"/>
      <c r="F5" s="116" t="s">
        <v>11</v>
      </c>
      <c r="G5" s="115" t="s">
        <v>12</v>
      </c>
      <c r="H5" s="115" t="s">
        <v>13</v>
      </c>
      <c r="I5" s="115"/>
      <c r="J5" s="116" t="s">
        <v>11</v>
      </c>
      <c r="K5" s="115" t="s">
        <v>14</v>
      </c>
      <c r="L5" s="115" t="s">
        <v>15</v>
      </c>
      <c r="M5" s="115"/>
      <c r="N5" s="116" t="s">
        <v>11</v>
      </c>
      <c r="O5" s="115" t="s">
        <v>16</v>
      </c>
      <c r="P5" s="115" t="s">
        <v>17</v>
      </c>
      <c r="Q5" s="116" t="s">
        <v>18</v>
      </c>
      <c r="R5" s="115" t="s">
        <v>19</v>
      </c>
      <c r="S5" s="116" t="s">
        <v>11</v>
      </c>
      <c r="T5" s="115" t="s">
        <v>20</v>
      </c>
      <c r="U5" s="117" t="s">
        <v>21</v>
      </c>
      <c r="V5" s="118" t="s">
        <v>22</v>
      </c>
      <c r="W5" s="116" t="s">
        <v>18</v>
      </c>
      <c r="X5" s="110" t="s">
        <v>23</v>
      </c>
      <c r="Y5" s="119" t="s">
        <v>24</v>
      </c>
      <c r="Z5" s="116" t="s">
        <v>18</v>
      </c>
      <c r="AA5" s="119" t="s">
        <v>25</v>
      </c>
      <c r="AB5" s="116" t="s">
        <v>18</v>
      </c>
      <c r="AC5" s="119" t="s">
        <v>26</v>
      </c>
      <c r="AD5" s="119" t="s">
        <v>27</v>
      </c>
      <c r="AE5" s="116" t="s">
        <v>11</v>
      </c>
      <c r="AF5" s="119" t="s">
        <v>28</v>
      </c>
      <c r="AG5" s="119"/>
      <c r="AH5" s="116" t="s">
        <v>29</v>
      </c>
      <c r="AI5" s="119" t="s">
        <v>30</v>
      </c>
      <c r="AJ5" s="116" t="s">
        <v>31</v>
      </c>
      <c r="AK5" s="120" t="s">
        <v>32</v>
      </c>
      <c r="AL5" s="121" t="s">
        <v>33</v>
      </c>
      <c r="AM5" s="121" t="s">
        <v>34</v>
      </c>
      <c r="AN5" s="116" t="s">
        <v>11</v>
      </c>
      <c r="AO5" s="121" t="s">
        <v>35</v>
      </c>
      <c r="AP5" s="122" t="s">
        <v>36</v>
      </c>
      <c r="AQ5" s="116" t="s">
        <v>11</v>
      </c>
      <c r="AR5" s="121" t="s">
        <v>37</v>
      </c>
      <c r="AS5" s="121" t="s">
        <v>38</v>
      </c>
      <c r="AT5" s="116" t="s">
        <v>11</v>
      </c>
      <c r="AU5" s="120" t="s">
        <v>39</v>
      </c>
      <c r="AV5" s="123" t="s">
        <v>40</v>
      </c>
      <c r="AW5" s="124" t="s">
        <v>41</v>
      </c>
      <c r="AX5" s="6"/>
    </row>
    <row r="6" spans="1:57" s="92" customFormat="1" ht="15.75" x14ac:dyDescent="0.25">
      <c r="A6" s="8">
        <v>1</v>
      </c>
      <c r="B6" s="125" t="s">
        <v>42</v>
      </c>
      <c r="C6" s="9">
        <v>62</v>
      </c>
      <c r="D6" s="126">
        <v>76</v>
      </c>
      <c r="E6" s="10"/>
      <c r="F6" s="11">
        <f>IF(OR(D6&gt;(C6+40), ( D6&lt;(C6-0))),0,1)</f>
        <v>1</v>
      </c>
      <c r="G6" s="12">
        <v>1361</v>
      </c>
      <c r="H6" s="126">
        <v>1368</v>
      </c>
      <c r="I6" s="10"/>
      <c r="J6" s="11">
        <f>IF(OR(H6&gt;(G6+100),H6&lt;(G6-50)),0,1)</f>
        <v>1</v>
      </c>
      <c r="K6" s="12">
        <v>47</v>
      </c>
      <c r="L6" s="126">
        <v>47</v>
      </c>
      <c r="M6" s="10"/>
      <c r="N6" s="13">
        <f>IF(L6&lt;&gt;K6,1,1)</f>
        <v>1</v>
      </c>
      <c r="O6" s="126">
        <v>1963</v>
      </c>
      <c r="P6" s="126">
        <v>94</v>
      </c>
      <c r="Q6" s="13">
        <f>IF(P6&gt;=90,2,IF(P6&gt;=70,1,0))</f>
        <v>2</v>
      </c>
      <c r="R6" s="126">
        <v>397</v>
      </c>
      <c r="S6" s="14">
        <f>IF(R6&gt;150,1,0)</f>
        <v>1</v>
      </c>
      <c r="T6" s="15">
        <v>1677.1000000000001</v>
      </c>
      <c r="U6" s="126">
        <v>1815</v>
      </c>
      <c r="V6" s="16">
        <f>U6/T6</f>
        <v>1.0822252698109831</v>
      </c>
      <c r="W6" s="11">
        <f>IF(V6&gt;=80%,2,IF(V6&gt;=70%,1,0))</f>
        <v>2</v>
      </c>
      <c r="X6" s="17">
        <f>F6+J6+N6+Q6+S6+W6</f>
        <v>8</v>
      </c>
      <c r="Y6" s="126">
        <v>97</v>
      </c>
      <c r="Z6" s="18">
        <f>IF(Y6&gt;=90,2,IF(Y6&gt;=70,1,0))</f>
        <v>2</v>
      </c>
      <c r="AA6" s="126">
        <v>95</v>
      </c>
      <c r="AB6" s="18">
        <f>IF(AA6&gt;=75,2,IF(AA6&gt;=50,1,0))</f>
        <v>2</v>
      </c>
      <c r="AC6" s="126">
        <v>28566</v>
      </c>
      <c r="AD6" s="19">
        <f>AC6/H6/13</f>
        <v>1.6062753036437247</v>
      </c>
      <c r="AE6" s="13">
        <f>IF(AD6&gt;0.7,1,0)</f>
        <v>1</v>
      </c>
      <c r="AF6" s="126">
        <v>9674</v>
      </c>
      <c r="AG6" s="20"/>
      <c r="AH6" s="11">
        <f>IF(AF6&gt;H6*3,1,0)</f>
        <v>1</v>
      </c>
      <c r="AI6" s="126">
        <v>98</v>
      </c>
      <c r="AJ6" s="18">
        <f>IF(AI6&gt;=75,1,0)</f>
        <v>1</v>
      </c>
      <c r="AK6" s="21">
        <f>Z6+AB6+AE6+AH6+AJ6</f>
        <v>7</v>
      </c>
      <c r="AL6" s="126">
        <v>2890</v>
      </c>
      <c r="AM6" s="22">
        <f>AL6/H6</f>
        <v>2.1125730994152048</v>
      </c>
      <c r="AN6" s="127">
        <f>IF(AM6&gt;1.9,1,0)</f>
        <v>1</v>
      </c>
      <c r="AO6" s="126">
        <v>4931</v>
      </c>
      <c r="AP6" s="128">
        <f>AO6/H6</f>
        <v>3.6045321637426899</v>
      </c>
      <c r="AQ6" s="23">
        <f>IF(AP6&gt;1.9,1,0)</f>
        <v>1</v>
      </c>
      <c r="AR6" s="126">
        <v>2547</v>
      </c>
      <c r="AS6" s="24">
        <f>AR6/D6</f>
        <v>33.513157894736842</v>
      </c>
      <c r="AT6" s="18">
        <f>IF(AS6&gt;14,1,0)</f>
        <v>1</v>
      </c>
      <c r="AU6" s="25">
        <f>AN6+AQ6+AT6</f>
        <v>3</v>
      </c>
      <c r="AV6" s="26">
        <f>X6+AK6+AU6</f>
        <v>18</v>
      </c>
      <c r="AW6" s="27">
        <f>AV6/18</f>
        <v>1</v>
      </c>
      <c r="AX6" s="125" t="s">
        <v>42</v>
      </c>
      <c r="AY6" s="80"/>
      <c r="AZ6" s="80"/>
      <c r="BA6" s="80"/>
      <c r="BB6" s="80"/>
      <c r="BC6" s="80"/>
      <c r="BD6" s="80"/>
      <c r="BE6" s="80"/>
    </row>
    <row r="7" spans="1:57" s="93" customFormat="1" ht="15.75" x14ac:dyDescent="0.25">
      <c r="A7" s="28">
        <f>A6+1</f>
        <v>2</v>
      </c>
      <c r="B7" s="125" t="s">
        <v>43</v>
      </c>
      <c r="C7" s="9">
        <v>63</v>
      </c>
      <c r="D7" s="126">
        <v>70</v>
      </c>
      <c r="E7" s="29"/>
      <c r="F7" s="11">
        <f>IF(OR(D7&gt;(C7+40), ( D7&lt;(C7-0))),0,1)</f>
        <v>1</v>
      </c>
      <c r="G7" s="12">
        <v>1228</v>
      </c>
      <c r="H7" s="126">
        <v>1227</v>
      </c>
      <c r="I7" s="29"/>
      <c r="J7" s="11">
        <f>IF(OR(H7&gt;(G7+100),H7&lt;(G7-50)),0,1)</f>
        <v>1</v>
      </c>
      <c r="K7" s="12">
        <v>42</v>
      </c>
      <c r="L7" s="126">
        <v>42</v>
      </c>
      <c r="M7" s="29"/>
      <c r="N7" s="13">
        <f>IF(L7&lt;&gt;K7,1,1)</f>
        <v>1</v>
      </c>
      <c r="O7" s="126">
        <v>2269</v>
      </c>
      <c r="P7" s="126">
        <v>100</v>
      </c>
      <c r="Q7" s="13">
        <f>IF(P7&gt;=90,2,IF(P7&gt;=70,1,0))</f>
        <v>2</v>
      </c>
      <c r="R7" s="126">
        <v>374</v>
      </c>
      <c r="S7" s="14">
        <f>IF(R7&gt;150,1,0)</f>
        <v>1</v>
      </c>
      <c r="T7" s="15">
        <v>1521.4499999999998</v>
      </c>
      <c r="U7" s="126">
        <v>1771</v>
      </c>
      <c r="V7" s="30">
        <f>U7/T7</f>
        <v>1.1640211640211642</v>
      </c>
      <c r="W7" s="11">
        <f>IF(V7&gt;=80%,2,IF(V7&gt;=70%,1,0))</f>
        <v>2</v>
      </c>
      <c r="X7" s="31">
        <f>F7+J7+N7+Q7+S7+W7</f>
        <v>8</v>
      </c>
      <c r="Y7" s="126">
        <v>95</v>
      </c>
      <c r="Z7" s="18">
        <f>IF(Y7&gt;=90,2,IF(Y7&gt;=70,1,0))</f>
        <v>2</v>
      </c>
      <c r="AA7" s="126">
        <v>91</v>
      </c>
      <c r="AB7" s="18">
        <f>IF(AA7&gt;=75,2,IF(AA7&gt;=50,1,0))</f>
        <v>2</v>
      </c>
      <c r="AC7" s="126">
        <v>20755</v>
      </c>
      <c r="AD7" s="32">
        <f>AC7/H7/13</f>
        <v>1.3011723402921445</v>
      </c>
      <c r="AE7" s="13">
        <f>IF(AD7&gt;0.7,1,0)</f>
        <v>1</v>
      </c>
      <c r="AF7" s="126">
        <v>13022</v>
      </c>
      <c r="AG7" s="33"/>
      <c r="AH7" s="11">
        <f>IF(AF7&gt;H7*3,1,0)</f>
        <v>1</v>
      </c>
      <c r="AI7" s="126">
        <v>100</v>
      </c>
      <c r="AJ7" s="18">
        <f>IF(AI7&gt;=75,1,0)</f>
        <v>1</v>
      </c>
      <c r="AK7" s="34">
        <f>Z7+AB7+AE7+AH7+AJ7</f>
        <v>7</v>
      </c>
      <c r="AL7" s="126">
        <v>5751</v>
      </c>
      <c r="AM7" s="35">
        <f>AL7/H7</f>
        <v>4.6870415647921764</v>
      </c>
      <c r="AN7" s="127">
        <f>IF(AM7&gt;1.9,1,0)</f>
        <v>1</v>
      </c>
      <c r="AO7" s="126">
        <v>4345</v>
      </c>
      <c r="AP7" s="128">
        <f>AO7/H7</f>
        <v>3.5411572942135288</v>
      </c>
      <c r="AQ7" s="23">
        <f>IF(AP7&gt;1.9,1,0)</f>
        <v>1</v>
      </c>
      <c r="AR7" s="126">
        <v>3265</v>
      </c>
      <c r="AS7" s="36">
        <f>AR7/D7</f>
        <v>46.642857142857146</v>
      </c>
      <c r="AT7" s="18">
        <f>IF(AS7&gt;14,1,0)</f>
        <v>1</v>
      </c>
      <c r="AU7" s="25">
        <f>AN7+AQ7+AT7</f>
        <v>3</v>
      </c>
      <c r="AV7" s="26">
        <f>X7+AK7+AU7</f>
        <v>18</v>
      </c>
      <c r="AW7" s="27">
        <f>AV7/18</f>
        <v>1</v>
      </c>
      <c r="AX7" s="125" t="s">
        <v>43</v>
      </c>
    </row>
    <row r="8" spans="1:57" s="94" customFormat="1" ht="15.75" x14ac:dyDescent="0.25">
      <c r="A8" s="28">
        <f>A7+1</f>
        <v>3</v>
      </c>
      <c r="B8" s="125" t="s">
        <v>44</v>
      </c>
      <c r="C8" s="9">
        <v>72</v>
      </c>
      <c r="D8" s="126">
        <v>81</v>
      </c>
      <c r="E8" s="37"/>
      <c r="F8" s="11">
        <f>IF(OR(D8&gt;(C8+40), ( D8&lt;(C8-0))),0,1)</f>
        <v>1</v>
      </c>
      <c r="G8" s="12">
        <v>1447</v>
      </c>
      <c r="H8" s="126">
        <v>1447</v>
      </c>
      <c r="I8" s="38"/>
      <c r="J8" s="11">
        <f>IF(OR(H8&gt;(G8+100),H8&lt;(G8-50)),0,1)</f>
        <v>1</v>
      </c>
      <c r="K8" s="12">
        <v>45</v>
      </c>
      <c r="L8" s="126">
        <v>45</v>
      </c>
      <c r="M8" s="38"/>
      <c r="N8" s="13">
        <f>IF(L8&lt;&gt;K8,1,1)</f>
        <v>1</v>
      </c>
      <c r="O8" s="126">
        <v>1595</v>
      </c>
      <c r="P8" s="126">
        <v>100</v>
      </c>
      <c r="Q8" s="13">
        <f>IF(P8&gt;=90,2,IF(P8&gt;=70,1,0))</f>
        <v>2</v>
      </c>
      <c r="R8" s="126">
        <v>365</v>
      </c>
      <c r="S8" s="14">
        <f>IF(R8&gt;150,1,0)</f>
        <v>1</v>
      </c>
      <c r="T8" s="15">
        <v>1663.2</v>
      </c>
      <c r="U8" s="126">
        <v>1882</v>
      </c>
      <c r="V8" s="30">
        <f>U8/T8</f>
        <v>1.1315536315536314</v>
      </c>
      <c r="W8" s="11">
        <f>IF(V8&gt;=80%,2,IF(V8&gt;=70%,1,0))</f>
        <v>2</v>
      </c>
      <c r="X8" s="31">
        <f>F8+J8+N8+Q8+S8+W8</f>
        <v>8</v>
      </c>
      <c r="Y8" s="126">
        <v>91</v>
      </c>
      <c r="Z8" s="18">
        <f>IF(Y8&gt;=90,2,IF(Y8&gt;=70,1,0))</f>
        <v>2</v>
      </c>
      <c r="AA8" s="126">
        <v>82</v>
      </c>
      <c r="AB8" s="18">
        <f>IF(AA8&gt;=75,2,IF(AA8&gt;=50,1,0))</f>
        <v>2</v>
      </c>
      <c r="AC8" s="126">
        <v>24756</v>
      </c>
      <c r="AD8" s="32">
        <f>AC8/H8/13</f>
        <v>1.316038488118654</v>
      </c>
      <c r="AE8" s="13">
        <f>IF(AD8&gt;0.7,1,0)</f>
        <v>1</v>
      </c>
      <c r="AF8" s="126">
        <v>12409</v>
      </c>
      <c r="AG8" s="38"/>
      <c r="AH8" s="11">
        <f>IF(AF8&gt;H8*3,1,0)</f>
        <v>1</v>
      </c>
      <c r="AI8" s="126">
        <v>100</v>
      </c>
      <c r="AJ8" s="18">
        <f>IF(AI8&gt;=75,1,0)</f>
        <v>1</v>
      </c>
      <c r="AK8" s="34">
        <f>Z8+AB8+AE8+AH8+AJ8</f>
        <v>7</v>
      </c>
      <c r="AL8" s="126">
        <v>8023</v>
      </c>
      <c r="AM8" s="35">
        <f>AL8/H8</f>
        <v>5.5445749827228745</v>
      </c>
      <c r="AN8" s="127">
        <f>IF(AM8&gt;1.9,1,0)</f>
        <v>1</v>
      </c>
      <c r="AO8" s="126">
        <v>5325</v>
      </c>
      <c r="AP8" s="128">
        <f>AO8/H8</f>
        <v>3.6800276434001384</v>
      </c>
      <c r="AQ8" s="23">
        <f>IF(AP8&gt;1.9,1,0)</f>
        <v>1</v>
      </c>
      <c r="AR8" s="126">
        <v>2217</v>
      </c>
      <c r="AS8" s="36">
        <f>AR8/D8</f>
        <v>27.37037037037037</v>
      </c>
      <c r="AT8" s="18">
        <f>IF(AS8&gt;14,1,0)</f>
        <v>1</v>
      </c>
      <c r="AU8" s="25">
        <f>AN8+AQ8+AT8</f>
        <v>3</v>
      </c>
      <c r="AV8" s="26">
        <f>X8+AK8+AU8</f>
        <v>18</v>
      </c>
      <c r="AW8" s="27">
        <f>AV8/18</f>
        <v>1</v>
      </c>
      <c r="AX8" s="125" t="s">
        <v>44</v>
      </c>
    </row>
    <row r="9" spans="1:57" s="93" customFormat="1" ht="15.75" x14ac:dyDescent="0.25">
      <c r="A9" s="28">
        <f>A8+1</f>
        <v>4</v>
      </c>
      <c r="B9" s="125" t="s">
        <v>45</v>
      </c>
      <c r="C9" s="9">
        <v>74</v>
      </c>
      <c r="D9" s="126">
        <v>94</v>
      </c>
      <c r="E9" s="39"/>
      <c r="F9" s="11">
        <f>IF(OR(D9&gt;(C9+40), ( D9&lt;(C9-0))),0,1)</f>
        <v>1</v>
      </c>
      <c r="G9" s="12">
        <v>1772</v>
      </c>
      <c r="H9" s="126">
        <v>1781</v>
      </c>
      <c r="I9" s="40"/>
      <c r="J9" s="11">
        <f>IF(OR(H9&gt;(G9+100),H9&lt;(G9-50)),0,1)</f>
        <v>1</v>
      </c>
      <c r="K9" s="12">
        <v>64</v>
      </c>
      <c r="L9" s="126">
        <v>64</v>
      </c>
      <c r="M9" s="31"/>
      <c r="N9" s="13">
        <f>IF(L9&lt;&gt;K9,1,1)</f>
        <v>1</v>
      </c>
      <c r="O9" s="126">
        <v>2910</v>
      </c>
      <c r="P9" s="126">
        <v>100</v>
      </c>
      <c r="Q9" s="13">
        <f>IF(P9&gt;=90,2,IF(P9&gt;=70,1,0))</f>
        <v>2</v>
      </c>
      <c r="R9" s="126">
        <v>436</v>
      </c>
      <c r="S9" s="14">
        <f>IF(R9&gt;150,1,0)</f>
        <v>1</v>
      </c>
      <c r="T9" s="41">
        <v>2187.44</v>
      </c>
      <c r="U9" s="126">
        <v>2538</v>
      </c>
      <c r="V9" s="30">
        <f>U9/T9</f>
        <v>1.160260395713711</v>
      </c>
      <c r="W9" s="11">
        <f>IF(V9&gt;=80%,2,IF(V9&gt;=70%,1,0))</f>
        <v>2</v>
      </c>
      <c r="X9" s="31">
        <f>F9+J9+N9+Q9+S9+W9</f>
        <v>8</v>
      </c>
      <c r="Y9" s="126">
        <v>94</v>
      </c>
      <c r="Z9" s="18">
        <f>IF(Y9&gt;=90,2,IF(Y9&gt;=70,1,0))</f>
        <v>2</v>
      </c>
      <c r="AA9" s="126">
        <v>90</v>
      </c>
      <c r="AB9" s="18">
        <f>IF(AA9&gt;=75,2,IF(AA9&gt;=50,1,0))</f>
        <v>2</v>
      </c>
      <c r="AC9" s="126">
        <v>27492</v>
      </c>
      <c r="AD9" s="32">
        <f>AC9/H9/13</f>
        <v>1.1874055198030493</v>
      </c>
      <c r="AE9" s="13">
        <f>IF(AD9&gt;0.7,1,0)</f>
        <v>1</v>
      </c>
      <c r="AF9" s="126">
        <v>12636</v>
      </c>
      <c r="AG9" s="33"/>
      <c r="AH9" s="11">
        <f>IF(AF9&gt;H9*3,1,0)</f>
        <v>1</v>
      </c>
      <c r="AI9" s="126">
        <v>99</v>
      </c>
      <c r="AJ9" s="18">
        <f>IF(AI9&gt;=75,1,0)</f>
        <v>1</v>
      </c>
      <c r="AK9" s="34">
        <f>Z9+AB9+AE9+AH9+AJ9</f>
        <v>7</v>
      </c>
      <c r="AL9" s="126">
        <v>8872</v>
      </c>
      <c r="AM9" s="35">
        <f>AL9/H9</f>
        <v>4.9814710836608649</v>
      </c>
      <c r="AN9" s="127">
        <f>IF(AM9&gt;1.9,1,0)</f>
        <v>1</v>
      </c>
      <c r="AO9" s="126">
        <v>5932</v>
      </c>
      <c r="AP9" s="128">
        <f>AO9/H9</f>
        <v>3.3307130825378999</v>
      </c>
      <c r="AQ9" s="23">
        <f>IF(AP9&gt;1.9,1,0)</f>
        <v>1</v>
      </c>
      <c r="AR9" s="126">
        <v>2836</v>
      </c>
      <c r="AS9" s="36">
        <f>AR9/D9</f>
        <v>30.170212765957448</v>
      </c>
      <c r="AT9" s="18">
        <f>IF(AS9&gt;14,1,0)</f>
        <v>1</v>
      </c>
      <c r="AU9" s="25">
        <f>AN9+AQ9+AT9</f>
        <v>3</v>
      </c>
      <c r="AV9" s="26">
        <f>X9+AK9+AU9</f>
        <v>18</v>
      </c>
      <c r="AW9" s="27">
        <f>AV9/18</f>
        <v>1</v>
      </c>
      <c r="AX9" s="125" t="s">
        <v>45</v>
      </c>
      <c r="AY9" s="94"/>
      <c r="AZ9" s="94"/>
      <c r="BA9" s="94"/>
      <c r="BB9" s="94"/>
      <c r="BC9" s="94"/>
      <c r="BD9" s="94"/>
      <c r="BE9" s="94"/>
    </row>
    <row r="10" spans="1:57" s="93" customFormat="1" ht="15.75" x14ac:dyDescent="0.25">
      <c r="A10" s="28">
        <f>A9+1</f>
        <v>5</v>
      </c>
      <c r="B10" s="125" t="s">
        <v>46</v>
      </c>
      <c r="C10" s="9">
        <v>62</v>
      </c>
      <c r="D10" s="126">
        <v>69</v>
      </c>
      <c r="E10" s="42"/>
      <c r="F10" s="11">
        <f>IF(OR(D10&gt;(C10+40), ( D10&lt;(C10-0))),0,1)</f>
        <v>1</v>
      </c>
      <c r="G10" s="12">
        <v>948</v>
      </c>
      <c r="H10" s="126">
        <v>951</v>
      </c>
      <c r="I10" s="43"/>
      <c r="J10" s="11">
        <f>IF(OR(H10&gt;(G10+100),H10&lt;(G10-50)),0,1)</f>
        <v>1</v>
      </c>
      <c r="K10" s="12">
        <v>37</v>
      </c>
      <c r="L10" s="126">
        <v>37</v>
      </c>
      <c r="M10" s="31"/>
      <c r="N10" s="13">
        <f>IF(L10&lt;&gt;K10,1,1)</f>
        <v>1</v>
      </c>
      <c r="O10" s="126">
        <v>1545</v>
      </c>
      <c r="P10" s="126">
        <v>97</v>
      </c>
      <c r="Q10" s="13">
        <f>IF(P10&gt;=90,2,IF(P10&gt;=70,1,0))</f>
        <v>2</v>
      </c>
      <c r="R10" s="126">
        <v>180</v>
      </c>
      <c r="S10" s="14">
        <f>IF(R10&gt;150,1,0)</f>
        <v>1</v>
      </c>
      <c r="T10" s="15">
        <v>1419.8</v>
      </c>
      <c r="U10" s="126">
        <v>1564</v>
      </c>
      <c r="V10" s="30">
        <f>U10/T10</f>
        <v>1.1015636005071137</v>
      </c>
      <c r="W10" s="11">
        <f>IF(V10&gt;=80%,2,IF(V10&gt;=70%,1,0))</f>
        <v>2</v>
      </c>
      <c r="X10" s="31">
        <f>F10+J10+N10+Q10+S10+W10</f>
        <v>8</v>
      </c>
      <c r="Y10" s="126">
        <v>91</v>
      </c>
      <c r="Z10" s="18">
        <f>IF(Y10&gt;=90,2,IF(Y10&gt;=70,1,0))</f>
        <v>2</v>
      </c>
      <c r="AA10" s="126">
        <v>77</v>
      </c>
      <c r="AB10" s="18">
        <f>IF(AA10&gt;=75,2,IF(AA10&gt;=50,1,0))</f>
        <v>2</v>
      </c>
      <c r="AC10" s="126">
        <v>21838</v>
      </c>
      <c r="AD10" s="32">
        <f>AC10/H10/13</f>
        <v>1.7663997411631482</v>
      </c>
      <c r="AE10" s="13">
        <f>IF(AD10&gt;0.7,1,0)</f>
        <v>1</v>
      </c>
      <c r="AF10" s="126">
        <v>7786</v>
      </c>
      <c r="AG10" s="44"/>
      <c r="AH10" s="11">
        <f>IF(AF10&gt;H10*3,1,0)</f>
        <v>1</v>
      </c>
      <c r="AI10" s="126">
        <v>98</v>
      </c>
      <c r="AJ10" s="18">
        <f>IF(AI10&gt;=75,1,0)</f>
        <v>1</v>
      </c>
      <c r="AK10" s="34">
        <f>Z10+AB10+AE10+AH10+AJ10</f>
        <v>7</v>
      </c>
      <c r="AL10" s="126">
        <v>5356</v>
      </c>
      <c r="AM10" s="35">
        <f>AL10/H10</f>
        <v>5.631966351209253</v>
      </c>
      <c r="AN10" s="127">
        <f>IF(AM10&gt;1.9,1,0)</f>
        <v>1</v>
      </c>
      <c r="AO10" s="126">
        <v>2932</v>
      </c>
      <c r="AP10" s="128">
        <f>AO10/H10</f>
        <v>3.0830704521556256</v>
      </c>
      <c r="AQ10" s="23">
        <f>IF(AP10&gt;1.9,1,0)</f>
        <v>1</v>
      </c>
      <c r="AR10" s="126">
        <v>1673</v>
      </c>
      <c r="AS10" s="36">
        <f>AR10/D10</f>
        <v>24.246376811594203</v>
      </c>
      <c r="AT10" s="18">
        <f>IF(AS10&gt;14,1,0)</f>
        <v>1</v>
      </c>
      <c r="AU10" s="25">
        <f>AN10+AQ10+AT10</f>
        <v>3</v>
      </c>
      <c r="AV10" s="26">
        <f>X10+AK10+AU10</f>
        <v>18</v>
      </c>
      <c r="AW10" s="27">
        <f>AV10/18</f>
        <v>1</v>
      </c>
      <c r="AX10" s="125" t="s">
        <v>46</v>
      </c>
      <c r="AY10" s="94"/>
      <c r="AZ10" s="94"/>
      <c r="BA10" s="94"/>
      <c r="BB10" s="94"/>
      <c r="BC10" s="94"/>
      <c r="BD10" s="94"/>
      <c r="BE10" s="94"/>
    </row>
    <row r="11" spans="1:57" s="93" customFormat="1" ht="15.75" x14ac:dyDescent="0.25">
      <c r="A11" s="28">
        <f>A10+1</f>
        <v>6</v>
      </c>
      <c r="B11" s="125" t="s">
        <v>47</v>
      </c>
      <c r="C11" s="9">
        <v>69</v>
      </c>
      <c r="D11" s="126">
        <v>79</v>
      </c>
      <c r="E11" s="42"/>
      <c r="F11" s="11">
        <f>IF(OR(D11&gt;(C11+40), ( D11&lt;(C11-0))),0,1)</f>
        <v>1</v>
      </c>
      <c r="G11" s="12">
        <v>1484</v>
      </c>
      <c r="H11" s="126">
        <v>1474</v>
      </c>
      <c r="I11" s="43"/>
      <c r="J11" s="11">
        <f>IF(OR(H11&gt;(G11+100),H11&lt;(G11-50)),0,1)</f>
        <v>1</v>
      </c>
      <c r="K11" s="12">
        <v>50</v>
      </c>
      <c r="L11" s="126">
        <v>50</v>
      </c>
      <c r="M11" s="31"/>
      <c r="N11" s="13">
        <f>IF(L11&lt;&gt;K11,1,1)</f>
        <v>1</v>
      </c>
      <c r="O11" s="126">
        <v>1472</v>
      </c>
      <c r="P11" s="126">
        <v>100</v>
      </c>
      <c r="Q11" s="13">
        <f>IF(P11&gt;=90,2,IF(P11&gt;=70,1,0))</f>
        <v>2</v>
      </c>
      <c r="R11" s="126">
        <v>904</v>
      </c>
      <c r="S11" s="14">
        <f>IF(R11&gt;150,1,0)</f>
        <v>1</v>
      </c>
      <c r="T11" s="15">
        <v>1485.5700000000002</v>
      </c>
      <c r="U11" s="126">
        <v>1889</v>
      </c>
      <c r="V11" s="30">
        <f>U11/T11</f>
        <v>1.2715657962936784</v>
      </c>
      <c r="W11" s="11">
        <f>IF(V11&gt;=80%,2,IF(V11&gt;=70%,1,0))</f>
        <v>2</v>
      </c>
      <c r="X11" s="31">
        <f>F11+J11+N11+Q11+S11+W11</f>
        <v>8</v>
      </c>
      <c r="Y11" s="126">
        <v>95</v>
      </c>
      <c r="Z11" s="18">
        <f>IF(Y11&gt;=90,2,IF(Y11&gt;=70,1,0))</f>
        <v>2</v>
      </c>
      <c r="AA11" s="126">
        <v>89</v>
      </c>
      <c r="AB11" s="18">
        <f>IF(AA11&gt;=75,2,IF(AA11&gt;=50,1,0))</f>
        <v>2</v>
      </c>
      <c r="AC11" s="126">
        <v>22963</v>
      </c>
      <c r="AD11" s="32">
        <f>AC11/H11/13</f>
        <v>1.1983613401523849</v>
      </c>
      <c r="AE11" s="13">
        <f>IF(AD11&gt;0.7,1,0)</f>
        <v>1</v>
      </c>
      <c r="AF11" s="126">
        <v>10446</v>
      </c>
      <c r="AG11" s="44"/>
      <c r="AH11" s="11">
        <f>IF(AF11&gt;H11*3,1,0)</f>
        <v>1</v>
      </c>
      <c r="AI11" s="126">
        <v>99</v>
      </c>
      <c r="AJ11" s="18">
        <f>IF(AI11&gt;=75,1,0)</f>
        <v>1</v>
      </c>
      <c r="AK11" s="34">
        <f>Z11+AB11+AE11+AH11+AJ11</f>
        <v>7</v>
      </c>
      <c r="AL11" s="126">
        <v>3380</v>
      </c>
      <c r="AM11" s="35">
        <f>AL11/H11</f>
        <v>2.2930800542740841</v>
      </c>
      <c r="AN11" s="127">
        <f>IF(AM11&gt;1.9,1,0)</f>
        <v>1</v>
      </c>
      <c r="AO11" s="126">
        <v>4978</v>
      </c>
      <c r="AP11" s="128">
        <f>AO11/H11</f>
        <v>3.3772048846675711</v>
      </c>
      <c r="AQ11" s="23">
        <f>IF(AP11&gt;1.9,1,0)</f>
        <v>1</v>
      </c>
      <c r="AR11" s="126">
        <v>3475</v>
      </c>
      <c r="AS11" s="36">
        <f>AR11/D11</f>
        <v>43.9873417721519</v>
      </c>
      <c r="AT11" s="18">
        <f>IF(AS11&gt;14,1,0)</f>
        <v>1</v>
      </c>
      <c r="AU11" s="25">
        <f>AN11+AQ11+AT11</f>
        <v>3</v>
      </c>
      <c r="AV11" s="26">
        <f>X11+AK11+AU11</f>
        <v>18</v>
      </c>
      <c r="AW11" s="27">
        <f>AV11/18</f>
        <v>1</v>
      </c>
      <c r="AX11" s="125" t="s">
        <v>47</v>
      </c>
      <c r="AY11" s="94"/>
      <c r="AZ11" s="94"/>
      <c r="BA11" s="94"/>
      <c r="BB11" s="94"/>
      <c r="BC11" s="94"/>
      <c r="BD11" s="94"/>
      <c r="BE11" s="94"/>
    </row>
    <row r="12" spans="1:57" s="93" customFormat="1" ht="15.75" x14ac:dyDescent="0.25">
      <c r="A12" s="28">
        <f>A11+1</f>
        <v>7</v>
      </c>
      <c r="B12" s="125" t="s">
        <v>48</v>
      </c>
      <c r="C12" s="9">
        <v>94</v>
      </c>
      <c r="D12" s="126">
        <v>109</v>
      </c>
      <c r="E12" s="29"/>
      <c r="F12" s="11">
        <f>IF(OR(D12&gt;(C12+40), ( D12&lt;(C12-0))),0,1)</f>
        <v>1</v>
      </c>
      <c r="G12" s="12">
        <v>1900</v>
      </c>
      <c r="H12" s="126">
        <v>1905</v>
      </c>
      <c r="I12" s="29"/>
      <c r="J12" s="11">
        <f>IF(OR(H12&gt;(G12+100),H12&lt;(G12-50)),0,1)</f>
        <v>1</v>
      </c>
      <c r="K12" s="12">
        <v>66</v>
      </c>
      <c r="L12" s="126">
        <v>66</v>
      </c>
      <c r="M12" s="29"/>
      <c r="N12" s="13">
        <f>IF(L12&lt;&gt;K12,1,1)</f>
        <v>1</v>
      </c>
      <c r="O12" s="126">
        <v>3093</v>
      </c>
      <c r="P12" s="126">
        <v>100</v>
      </c>
      <c r="Q12" s="13">
        <f>IF(P12&gt;=90,2,IF(P12&gt;=70,1,0))</f>
        <v>2</v>
      </c>
      <c r="R12" s="126">
        <v>364</v>
      </c>
      <c r="S12" s="14">
        <f>IF(R12&gt;150,1,0)</f>
        <v>1</v>
      </c>
      <c r="T12" s="15">
        <v>2295.48</v>
      </c>
      <c r="U12" s="126">
        <v>2638</v>
      </c>
      <c r="V12" s="30">
        <f>U12/T12</f>
        <v>1.149214979002213</v>
      </c>
      <c r="W12" s="11">
        <f>IF(V12&gt;=80%,2,IF(V12&gt;=70%,1,0))</f>
        <v>2</v>
      </c>
      <c r="X12" s="31">
        <f>F12+J12+N12+Q12+S12+W12</f>
        <v>8</v>
      </c>
      <c r="Y12" s="126">
        <v>98</v>
      </c>
      <c r="Z12" s="18">
        <f>IF(Y12&gt;=90,2,IF(Y12&gt;=70,1,0))</f>
        <v>2</v>
      </c>
      <c r="AA12" s="126">
        <v>99</v>
      </c>
      <c r="AB12" s="18">
        <f>IF(AA12&gt;=75,2,IF(AA12&gt;=50,1,0))</f>
        <v>2</v>
      </c>
      <c r="AC12" s="126">
        <v>33097</v>
      </c>
      <c r="AD12" s="32">
        <f>AC12/H12/13</f>
        <v>1.3364425600646075</v>
      </c>
      <c r="AE12" s="13">
        <f>IF(AD12&gt;0.7,1,0)</f>
        <v>1</v>
      </c>
      <c r="AF12" s="126">
        <v>14761</v>
      </c>
      <c r="AG12" s="33"/>
      <c r="AH12" s="11">
        <f>IF(AF12&gt;H12*3,1,0)</f>
        <v>1</v>
      </c>
      <c r="AI12" s="126">
        <v>100</v>
      </c>
      <c r="AJ12" s="18">
        <f>IF(AI12&gt;=75,1,0)</f>
        <v>1</v>
      </c>
      <c r="AK12" s="34">
        <f>Z12+AB12+AE12+AH12+AJ12</f>
        <v>7</v>
      </c>
      <c r="AL12" s="126">
        <v>22402</v>
      </c>
      <c r="AM12" s="35">
        <f>AL12/H12</f>
        <v>11.759580052493439</v>
      </c>
      <c r="AN12" s="127">
        <f>IF(AM12&gt;1.9,1,0)</f>
        <v>1</v>
      </c>
      <c r="AO12" s="126">
        <v>7461</v>
      </c>
      <c r="AP12" s="128">
        <f>AO12/H12</f>
        <v>3.9165354330708659</v>
      </c>
      <c r="AQ12" s="23">
        <f>IF(AP12&gt;1.9,1,0)</f>
        <v>1</v>
      </c>
      <c r="AR12" s="126">
        <v>3883</v>
      </c>
      <c r="AS12" s="36">
        <f>AR12/D12</f>
        <v>35.623853211009177</v>
      </c>
      <c r="AT12" s="18">
        <f>IF(AS12&gt;14,1,0)</f>
        <v>1</v>
      </c>
      <c r="AU12" s="25">
        <f>AN12+AQ12+AT12</f>
        <v>3</v>
      </c>
      <c r="AV12" s="26">
        <f>X12+AK12+AU12</f>
        <v>18</v>
      </c>
      <c r="AW12" s="27">
        <f>AV12/18</f>
        <v>1</v>
      </c>
      <c r="AX12" s="125" t="s">
        <v>48</v>
      </c>
      <c r="AY12" s="94"/>
      <c r="AZ12" s="94"/>
      <c r="BA12" s="94"/>
      <c r="BB12" s="94"/>
      <c r="BC12" s="94"/>
      <c r="BD12" s="94"/>
      <c r="BE12" s="94"/>
    </row>
    <row r="13" spans="1:57" s="93" customFormat="1" ht="15.75" x14ac:dyDescent="0.25">
      <c r="A13" s="28">
        <f>A12+1</f>
        <v>8</v>
      </c>
      <c r="B13" s="125" t="s">
        <v>49</v>
      </c>
      <c r="C13" s="9">
        <v>35</v>
      </c>
      <c r="D13" s="126">
        <v>42</v>
      </c>
      <c r="E13" s="29"/>
      <c r="F13" s="11">
        <f>IF(OR(D13&gt;(C13+40), ( D13&lt;(C13-0))),0,1)</f>
        <v>1</v>
      </c>
      <c r="G13" s="12">
        <v>885</v>
      </c>
      <c r="H13" s="126">
        <v>887</v>
      </c>
      <c r="I13" s="29"/>
      <c r="J13" s="11">
        <f>IF(OR(H13&gt;(G13+100),H13&lt;(G13-50)),0,1)</f>
        <v>1</v>
      </c>
      <c r="K13" s="12">
        <v>31</v>
      </c>
      <c r="L13" s="126">
        <v>31</v>
      </c>
      <c r="M13" s="29"/>
      <c r="N13" s="13">
        <f>IF(L13&lt;&gt;K13,1,1)</f>
        <v>1</v>
      </c>
      <c r="O13" s="126">
        <v>1111</v>
      </c>
      <c r="P13" s="126">
        <v>100</v>
      </c>
      <c r="Q13" s="13">
        <f>IF(P13&gt;=90,2,IF(P13&gt;=70,1,0))</f>
        <v>2</v>
      </c>
      <c r="R13" s="126">
        <v>249</v>
      </c>
      <c r="S13" s="14">
        <f>IF(R13&gt;150,1,0)</f>
        <v>1</v>
      </c>
      <c r="T13" s="15">
        <v>1048.95</v>
      </c>
      <c r="U13" s="126">
        <v>1155</v>
      </c>
      <c r="V13" s="30">
        <f>U13/T13</f>
        <v>1.1011011011011012</v>
      </c>
      <c r="W13" s="11">
        <f>IF(V13&gt;=80%,2,IF(V13&gt;=70%,1,0))</f>
        <v>2</v>
      </c>
      <c r="X13" s="31">
        <f>F13+J13+N13+Q13+S13+W13</f>
        <v>8</v>
      </c>
      <c r="Y13" s="126">
        <v>100</v>
      </c>
      <c r="Z13" s="18">
        <f>IF(Y13&gt;=90,2,IF(Y13&gt;=70,1,0))</f>
        <v>2</v>
      </c>
      <c r="AA13" s="126">
        <v>98</v>
      </c>
      <c r="AB13" s="18">
        <f>IF(AA13&gt;=75,2,IF(AA13&gt;=50,1,0))</f>
        <v>2</v>
      </c>
      <c r="AC13" s="126">
        <v>25182</v>
      </c>
      <c r="AD13" s="32">
        <f>AC13/H13/13</f>
        <v>2.1838522244384704</v>
      </c>
      <c r="AE13" s="13">
        <f>IF(AD13&gt;0.7,1,0)</f>
        <v>1</v>
      </c>
      <c r="AF13" s="126">
        <v>8540</v>
      </c>
      <c r="AG13" s="33"/>
      <c r="AH13" s="11">
        <f>IF(AF13&gt;H13*3,1,0)</f>
        <v>1</v>
      </c>
      <c r="AI13" s="126">
        <v>100</v>
      </c>
      <c r="AJ13" s="18">
        <f>IF(AI13&gt;=75,1,0)</f>
        <v>1</v>
      </c>
      <c r="AK13" s="34">
        <f>Z13+AB13+AE13+AH13+AJ13</f>
        <v>7</v>
      </c>
      <c r="AL13" s="126">
        <v>3220</v>
      </c>
      <c r="AM13" s="35">
        <f>AL13/H13</f>
        <v>3.6302142051860202</v>
      </c>
      <c r="AN13" s="127">
        <f>IF(AM13&gt;1.9,1,0)</f>
        <v>1</v>
      </c>
      <c r="AO13" s="126">
        <v>3594</v>
      </c>
      <c r="AP13" s="128">
        <f>AO13/H13</f>
        <v>4.0518602029312287</v>
      </c>
      <c r="AQ13" s="23">
        <f>IF(AP13&gt;1.9,1,0)</f>
        <v>1</v>
      </c>
      <c r="AR13" s="126">
        <v>2451</v>
      </c>
      <c r="AS13" s="36">
        <f>AR13/D13</f>
        <v>58.357142857142854</v>
      </c>
      <c r="AT13" s="18">
        <f>IF(AS13&gt;14,1,0)</f>
        <v>1</v>
      </c>
      <c r="AU13" s="25">
        <f>AN13+AQ13+AT13</f>
        <v>3</v>
      </c>
      <c r="AV13" s="26">
        <f>X13+AK13+AU13</f>
        <v>18</v>
      </c>
      <c r="AW13" s="27">
        <f>AV13/18</f>
        <v>1</v>
      </c>
      <c r="AX13" s="125" t="s">
        <v>49</v>
      </c>
      <c r="AY13" s="94"/>
      <c r="AZ13" s="94"/>
      <c r="BA13" s="94"/>
      <c r="BB13" s="94"/>
      <c r="BC13" s="94"/>
      <c r="BD13" s="94"/>
      <c r="BE13" s="94"/>
    </row>
    <row r="14" spans="1:57" s="93" customFormat="1" ht="15.75" x14ac:dyDescent="0.25">
      <c r="A14" s="28">
        <f>A13+1</f>
        <v>9</v>
      </c>
      <c r="B14" s="125" t="s">
        <v>50</v>
      </c>
      <c r="C14" s="9">
        <v>56</v>
      </c>
      <c r="D14" s="126">
        <v>77</v>
      </c>
      <c r="E14" s="45"/>
      <c r="F14" s="11">
        <f>IF(OR(D14&gt;(C14+40), ( D14&lt;(C14-0))),0,1)</f>
        <v>1</v>
      </c>
      <c r="G14" s="12">
        <v>1505</v>
      </c>
      <c r="H14" s="126">
        <v>1527</v>
      </c>
      <c r="I14" s="45"/>
      <c r="J14" s="11">
        <f>IF(OR(H14&gt;(G14+100),H14&lt;(G14-50)),0,1)</f>
        <v>1</v>
      </c>
      <c r="K14" s="12">
        <v>47</v>
      </c>
      <c r="L14" s="126">
        <v>47</v>
      </c>
      <c r="M14" s="45"/>
      <c r="N14" s="13">
        <f>IF(L14&lt;&gt;K14,1,1)</f>
        <v>1</v>
      </c>
      <c r="O14" s="126">
        <v>1536</v>
      </c>
      <c r="P14" s="126">
        <v>92</v>
      </c>
      <c r="Q14" s="13">
        <f>IF(P14&gt;=90,2,IF(P14&gt;=70,1,0))</f>
        <v>2</v>
      </c>
      <c r="R14" s="126">
        <v>833</v>
      </c>
      <c r="S14" s="14">
        <f>IF(R14&gt;150,1,0)</f>
        <v>1</v>
      </c>
      <c r="T14" s="15">
        <v>1473.36</v>
      </c>
      <c r="U14" s="126">
        <v>1785</v>
      </c>
      <c r="V14" s="30">
        <f>U14/T14</f>
        <v>1.2115165336374003</v>
      </c>
      <c r="W14" s="11">
        <f>IF(V14&gt;=80%,2,IF(V14&gt;=70%,1,0))</f>
        <v>2</v>
      </c>
      <c r="X14" s="31">
        <f>F14+J14+N14+Q14+S14+W14</f>
        <v>8</v>
      </c>
      <c r="Y14" s="126">
        <v>91</v>
      </c>
      <c r="Z14" s="18">
        <f>IF(Y14&gt;=90,2,IF(Y14&gt;=70,1,0))</f>
        <v>2</v>
      </c>
      <c r="AA14" s="126">
        <v>89</v>
      </c>
      <c r="AB14" s="18">
        <f>IF(AA14&gt;=75,2,IF(AA14&gt;=50,1,0))</f>
        <v>2</v>
      </c>
      <c r="AC14" s="126">
        <v>24491</v>
      </c>
      <c r="AD14" s="32">
        <f>AC14/H14/13</f>
        <v>1.2337413732305675</v>
      </c>
      <c r="AE14" s="13">
        <f>IF(AD14&gt;0.7,1,0)</f>
        <v>1</v>
      </c>
      <c r="AF14" s="126">
        <v>12441</v>
      </c>
      <c r="AG14" s="44"/>
      <c r="AH14" s="11">
        <f>IF(AF14&gt;H14*3,1,0)</f>
        <v>1</v>
      </c>
      <c r="AI14" s="126">
        <v>95</v>
      </c>
      <c r="AJ14" s="18">
        <f>IF(AI14&gt;=75,1,0)</f>
        <v>1</v>
      </c>
      <c r="AK14" s="34">
        <f>Z14+AB14+AE14+AH14+AJ14</f>
        <v>7</v>
      </c>
      <c r="AL14" s="126">
        <v>3409</v>
      </c>
      <c r="AM14" s="35">
        <f>AL14/H14</f>
        <v>2.2324819908316962</v>
      </c>
      <c r="AN14" s="127">
        <f>IF(AM14&gt;1.9,1,0)</f>
        <v>1</v>
      </c>
      <c r="AO14" s="126">
        <v>4579</v>
      </c>
      <c r="AP14" s="128">
        <f>AO14/H14</f>
        <v>2.9986902423051736</v>
      </c>
      <c r="AQ14" s="23">
        <f>IF(AP14&gt;1.9,1,0)</f>
        <v>1</v>
      </c>
      <c r="AR14" s="126">
        <v>2560</v>
      </c>
      <c r="AS14" s="36">
        <f>AR14/D14</f>
        <v>33.246753246753244</v>
      </c>
      <c r="AT14" s="18">
        <f>IF(AS14&gt;14,1,0)</f>
        <v>1</v>
      </c>
      <c r="AU14" s="25">
        <f>AN14+AQ14+AT14</f>
        <v>3</v>
      </c>
      <c r="AV14" s="26">
        <f>X14+AK14+AU14</f>
        <v>18</v>
      </c>
      <c r="AW14" s="27">
        <f>AV14/18</f>
        <v>1</v>
      </c>
      <c r="AX14" s="125" t="s">
        <v>50</v>
      </c>
      <c r="AY14" s="94"/>
      <c r="AZ14" s="94"/>
      <c r="BA14" s="94"/>
      <c r="BB14" s="94"/>
      <c r="BC14" s="94"/>
      <c r="BD14" s="94"/>
      <c r="BE14" s="94"/>
    </row>
    <row r="15" spans="1:57" s="93" customFormat="1" ht="15.75" x14ac:dyDescent="0.25">
      <c r="A15" s="28">
        <f>A14+1</f>
        <v>10</v>
      </c>
      <c r="B15" s="125" t="s">
        <v>51</v>
      </c>
      <c r="C15" s="9">
        <v>90</v>
      </c>
      <c r="D15" s="126">
        <v>114</v>
      </c>
      <c r="E15" s="46"/>
      <c r="F15" s="11">
        <f>IF(OR(D15&gt;(C15+40), ( D15&lt;(C15-0))),0,1)</f>
        <v>1</v>
      </c>
      <c r="G15" s="12">
        <v>2284</v>
      </c>
      <c r="H15" s="126">
        <v>2314</v>
      </c>
      <c r="I15" s="40"/>
      <c r="J15" s="11">
        <f>IF(OR(H15&gt;(G15+100),H15&lt;(G15-50)),0,1)</f>
        <v>1</v>
      </c>
      <c r="K15" s="12">
        <v>68</v>
      </c>
      <c r="L15" s="126">
        <v>68</v>
      </c>
      <c r="M15" s="38"/>
      <c r="N15" s="13">
        <f>IF(L15&lt;&gt;K15,1,1)</f>
        <v>1</v>
      </c>
      <c r="O15" s="126">
        <v>3057</v>
      </c>
      <c r="P15" s="126">
        <v>97</v>
      </c>
      <c r="Q15" s="13">
        <f>IF(P15&gt;=90,2,IF(P15&gt;=70,1,0))</f>
        <v>2</v>
      </c>
      <c r="R15" s="126">
        <v>323</v>
      </c>
      <c r="S15" s="14">
        <f>IF(R15&gt;150,1,0)</f>
        <v>1</v>
      </c>
      <c r="T15" s="41">
        <v>2333.6999999999998</v>
      </c>
      <c r="U15" s="126">
        <v>2517</v>
      </c>
      <c r="V15" s="30">
        <f>U15/T15</f>
        <v>1.078544800102841</v>
      </c>
      <c r="W15" s="11">
        <f>IF(V15&gt;=80%,2,IF(V15&gt;=70%,1,0))</f>
        <v>2</v>
      </c>
      <c r="X15" s="31">
        <f>F15+J15+N15+Q15+S15+W15</f>
        <v>8</v>
      </c>
      <c r="Y15" s="126">
        <v>90</v>
      </c>
      <c r="Z15" s="18">
        <f>IF(Y15&gt;=90,2,IF(Y15&gt;=70,1,0))</f>
        <v>2</v>
      </c>
      <c r="AA15" s="126">
        <v>81</v>
      </c>
      <c r="AB15" s="18">
        <f>IF(AA15&gt;=75,2,IF(AA15&gt;=50,1,0))</f>
        <v>2</v>
      </c>
      <c r="AC15" s="126">
        <v>32237</v>
      </c>
      <c r="AD15" s="32">
        <f>AC15/H15/13</f>
        <v>1.0716375241007912</v>
      </c>
      <c r="AE15" s="13">
        <f>IF(AD15&gt;0.7,1,0)</f>
        <v>1</v>
      </c>
      <c r="AF15" s="126">
        <v>17836</v>
      </c>
      <c r="AG15" s="33"/>
      <c r="AH15" s="11">
        <f>IF(AF15&gt;H15*3,1,0)</f>
        <v>1</v>
      </c>
      <c r="AI15" s="126">
        <v>96</v>
      </c>
      <c r="AJ15" s="18">
        <f>IF(AI15&gt;=75,1,0)</f>
        <v>1</v>
      </c>
      <c r="AK15" s="34">
        <f>Z15+AB15+AE15+AH15+AJ15</f>
        <v>7</v>
      </c>
      <c r="AL15" s="126">
        <v>5632</v>
      </c>
      <c r="AM15" s="35">
        <f>AL15/H15</f>
        <v>2.4338807260155573</v>
      </c>
      <c r="AN15" s="127">
        <f>IF(AM15&gt;1.9,1,0)</f>
        <v>1</v>
      </c>
      <c r="AO15" s="126">
        <v>6884</v>
      </c>
      <c r="AP15" s="128">
        <f>AO15/H15</f>
        <v>2.9749351771823682</v>
      </c>
      <c r="AQ15" s="23">
        <f>IF(AP15&gt;1.9,1,0)</f>
        <v>1</v>
      </c>
      <c r="AR15" s="126">
        <v>3269</v>
      </c>
      <c r="AS15" s="36">
        <f>AR15/D15</f>
        <v>28.67543859649123</v>
      </c>
      <c r="AT15" s="18">
        <f>IF(AS15&gt;14,1,0)</f>
        <v>1</v>
      </c>
      <c r="AU15" s="25">
        <f>AN15+AQ15+AT15</f>
        <v>3</v>
      </c>
      <c r="AV15" s="26">
        <f>X15+AK15+AU15</f>
        <v>18</v>
      </c>
      <c r="AW15" s="27">
        <f>AV15/18</f>
        <v>1</v>
      </c>
      <c r="AX15" s="125" t="s">
        <v>51</v>
      </c>
      <c r="AY15" s="94"/>
      <c r="AZ15" s="94"/>
      <c r="BA15" s="94"/>
      <c r="BB15" s="94"/>
      <c r="BC15" s="94"/>
      <c r="BD15" s="94"/>
      <c r="BE15" s="94"/>
    </row>
    <row r="16" spans="1:57" s="94" customFormat="1" ht="15.75" x14ac:dyDescent="0.25">
      <c r="A16" s="28">
        <f>A15+1</f>
        <v>11</v>
      </c>
      <c r="B16" s="125" t="s">
        <v>52</v>
      </c>
      <c r="C16" s="9">
        <v>95</v>
      </c>
      <c r="D16" s="126">
        <v>113</v>
      </c>
      <c r="E16" s="42"/>
      <c r="F16" s="11">
        <f>IF(OR(D16&gt;(C16+40), ( D16&lt;(C16-0))),0,1)</f>
        <v>1</v>
      </c>
      <c r="G16" s="12">
        <v>2220</v>
      </c>
      <c r="H16" s="126">
        <v>2236</v>
      </c>
      <c r="I16" s="43"/>
      <c r="J16" s="11">
        <f>IF(OR(H16&gt;(G16+100),H16&lt;(G16-50)),0,1)</f>
        <v>1</v>
      </c>
      <c r="K16" s="12">
        <v>79</v>
      </c>
      <c r="L16" s="126">
        <v>79</v>
      </c>
      <c r="M16" s="31"/>
      <c r="N16" s="13">
        <f>IF(L16&lt;&gt;K16,1,1)</f>
        <v>1</v>
      </c>
      <c r="O16" s="126">
        <v>2644</v>
      </c>
      <c r="P16" s="126">
        <v>98</v>
      </c>
      <c r="Q16" s="13">
        <f>IF(P16&gt;=90,2,IF(P16&gt;=70,1,0))</f>
        <v>2</v>
      </c>
      <c r="R16" s="126">
        <v>389</v>
      </c>
      <c r="S16" s="14">
        <f>IF(R16&gt;150,1,0)</f>
        <v>1</v>
      </c>
      <c r="T16" s="15">
        <v>2406.35</v>
      </c>
      <c r="U16" s="126">
        <v>2894</v>
      </c>
      <c r="V16" s="30">
        <f>U16/T16</f>
        <v>1.2026513183867684</v>
      </c>
      <c r="W16" s="11">
        <f>IF(V16&gt;=80%,2,IF(V16&gt;=70%,1,0))</f>
        <v>2</v>
      </c>
      <c r="X16" s="31">
        <f>F16+J16+N16+Q16+S16+W16</f>
        <v>8</v>
      </c>
      <c r="Y16" s="126">
        <v>95</v>
      </c>
      <c r="Z16" s="18">
        <f>IF(Y16&gt;=90,2,IF(Y16&gt;=70,1,0))</f>
        <v>2</v>
      </c>
      <c r="AA16" s="126">
        <v>85</v>
      </c>
      <c r="AB16" s="18">
        <f>IF(AA16&gt;=75,2,IF(AA16&gt;=50,1,0))</f>
        <v>2</v>
      </c>
      <c r="AC16" s="126">
        <v>37896</v>
      </c>
      <c r="AD16" s="32">
        <f>AC16/H16/13</f>
        <v>1.3037016650612356</v>
      </c>
      <c r="AE16" s="13">
        <f>IF(AD16&gt;0.7,1,0)</f>
        <v>1</v>
      </c>
      <c r="AF16" s="126">
        <v>16668</v>
      </c>
      <c r="AG16" s="44"/>
      <c r="AH16" s="11">
        <f>IF(AF16&gt;H16*3,1,0)</f>
        <v>1</v>
      </c>
      <c r="AI16" s="126">
        <v>98</v>
      </c>
      <c r="AJ16" s="18">
        <f>IF(AI16&gt;=75,1,0)</f>
        <v>1</v>
      </c>
      <c r="AK16" s="34">
        <f>Z16+AB16+AE16+AH16+AJ16</f>
        <v>7</v>
      </c>
      <c r="AL16" s="126">
        <v>5183</v>
      </c>
      <c r="AM16" s="35">
        <f>AL16/H16</f>
        <v>2.3179785330948119</v>
      </c>
      <c r="AN16" s="127">
        <f>IF(AM16&gt;1.9,1,0)</f>
        <v>1</v>
      </c>
      <c r="AO16" s="126">
        <v>6876</v>
      </c>
      <c r="AP16" s="128">
        <f>AO16/H16</f>
        <v>3.0751341681574238</v>
      </c>
      <c r="AQ16" s="23">
        <f>IF(AP16&gt;1.9,1,0)</f>
        <v>1</v>
      </c>
      <c r="AR16" s="126">
        <v>4181</v>
      </c>
      <c r="AS16" s="36">
        <f>AR16/D16</f>
        <v>37</v>
      </c>
      <c r="AT16" s="18">
        <f>IF(AS16&gt;14,1,0)</f>
        <v>1</v>
      </c>
      <c r="AU16" s="25">
        <f>AN16+AQ16+AT16</f>
        <v>3</v>
      </c>
      <c r="AV16" s="26">
        <f>X16+AK16+AU16</f>
        <v>18</v>
      </c>
      <c r="AW16" s="27">
        <f>AV16/18</f>
        <v>1</v>
      </c>
      <c r="AX16" s="125" t="s">
        <v>52</v>
      </c>
    </row>
    <row r="17" spans="1:57" s="94" customFormat="1" ht="15.75" x14ac:dyDescent="0.25">
      <c r="A17" s="28">
        <f>A16+1</f>
        <v>12</v>
      </c>
      <c r="B17" s="125" t="s">
        <v>53</v>
      </c>
      <c r="C17" s="9">
        <v>75</v>
      </c>
      <c r="D17" s="126">
        <v>91</v>
      </c>
      <c r="E17" s="46"/>
      <c r="F17" s="11">
        <f>IF(OR(D17&gt;(C17+40), ( D17&lt;(C17-0))),0,1)</f>
        <v>1</v>
      </c>
      <c r="G17" s="12">
        <v>1694</v>
      </c>
      <c r="H17" s="126">
        <v>1721</v>
      </c>
      <c r="I17" s="40"/>
      <c r="J17" s="11">
        <f>IF(OR(H17&gt;(G17+100),H17&lt;(G17-50)),0,1)</f>
        <v>1</v>
      </c>
      <c r="K17" s="12">
        <v>58</v>
      </c>
      <c r="L17" s="126">
        <v>58</v>
      </c>
      <c r="M17" s="31"/>
      <c r="N17" s="13">
        <f>IF(L17&lt;&gt;K17,1,1)</f>
        <v>1</v>
      </c>
      <c r="O17" s="126">
        <v>2680</v>
      </c>
      <c r="P17" s="126">
        <v>100</v>
      </c>
      <c r="Q17" s="13">
        <f>IF(P17&gt;=90,2,IF(P17&gt;=70,1,0))</f>
        <v>2</v>
      </c>
      <c r="R17" s="126">
        <v>347</v>
      </c>
      <c r="S17" s="14">
        <f>IF(R17&gt;150,1,0)</f>
        <v>1</v>
      </c>
      <c r="T17" s="15">
        <v>1925.2500000000002</v>
      </c>
      <c r="U17" s="126">
        <v>2161</v>
      </c>
      <c r="V17" s="30">
        <f>U17/T17</f>
        <v>1.1224516296584859</v>
      </c>
      <c r="W17" s="11">
        <f>IF(V17&gt;=80%,2,IF(V17&gt;=70%,1,0))</f>
        <v>2</v>
      </c>
      <c r="X17" s="31">
        <f>F17+J17+N17+Q17+S17+W17</f>
        <v>8</v>
      </c>
      <c r="Y17" s="126">
        <v>91</v>
      </c>
      <c r="Z17" s="18">
        <f>IF(Y17&gt;=90,2,IF(Y17&gt;=70,1,0))</f>
        <v>2</v>
      </c>
      <c r="AA17" s="126">
        <v>94</v>
      </c>
      <c r="AB17" s="18">
        <f>IF(AA17&gt;=75,2,IF(AA17&gt;=50,1,0))</f>
        <v>2</v>
      </c>
      <c r="AC17" s="126">
        <v>27072</v>
      </c>
      <c r="AD17" s="32">
        <f>AC17/H17/13</f>
        <v>1.2100299468108882</v>
      </c>
      <c r="AE17" s="13">
        <f>IF(AD17&gt;0.7,1,0)</f>
        <v>1</v>
      </c>
      <c r="AF17" s="126">
        <v>13770</v>
      </c>
      <c r="AG17" s="33"/>
      <c r="AH17" s="11">
        <f>IF(AF17&gt;H17*3,1,0)</f>
        <v>1</v>
      </c>
      <c r="AI17" s="126">
        <v>99</v>
      </c>
      <c r="AJ17" s="18">
        <f>IF(AI17&gt;=75,1,0)</f>
        <v>1</v>
      </c>
      <c r="AK17" s="34">
        <f>Z17+AB17+AE17+AH17+AJ17</f>
        <v>7</v>
      </c>
      <c r="AL17" s="126">
        <v>7669</v>
      </c>
      <c r="AM17" s="35">
        <f>AL17/H17</f>
        <v>4.456130156885532</v>
      </c>
      <c r="AN17" s="127">
        <f>IF(AM17&gt;1.9,1,0)</f>
        <v>1</v>
      </c>
      <c r="AO17" s="126">
        <v>6459</v>
      </c>
      <c r="AP17" s="128">
        <f>AO17/H17</f>
        <v>3.7530505520046487</v>
      </c>
      <c r="AQ17" s="23">
        <f>IF(AP17&gt;1.9,1,0)</f>
        <v>1</v>
      </c>
      <c r="AR17" s="126">
        <v>3159</v>
      </c>
      <c r="AS17" s="36">
        <f>AR17/D17</f>
        <v>34.714285714285715</v>
      </c>
      <c r="AT17" s="18">
        <f>IF(AS17&gt;14,1,0)</f>
        <v>1</v>
      </c>
      <c r="AU17" s="25">
        <f>AN17+AQ17+AT17</f>
        <v>3</v>
      </c>
      <c r="AV17" s="26">
        <f>X17+AK17+AU17</f>
        <v>18</v>
      </c>
      <c r="AW17" s="27">
        <f>AV17/18</f>
        <v>1</v>
      </c>
      <c r="AX17" s="125" t="s">
        <v>53</v>
      </c>
    </row>
    <row r="18" spans="1:57" s="95" customFormat="1" ht="15.75" x14ac:dyDescent="0.25">
      <c r="A18" s="28">
        <f>A17+1</f>
        <v>13</v>
      </c>
      <c r="B18" s="125" t="s">
        <v>54</v>
      </c>
      <c r="C18" s="9">
        <v>83</v>
      </c>
      <c r="D18" s="126">
        <v>105</v>
      </c>
      <c r="E18" s="47"/>
      <c r="F18" s="11">
        <f>IF(OR(D18&gt;(C18+40), ( D18&lt;(C18-0))),0,1)</f>
        <v>1</v>
      </c>
      <c r="G18" s="12">
        <v>2091</v>
      </c>
      <c r="H18" s="126">
        <v>2082</v>
      </c>
      <c r="I18" s="47"/>
      <c r="J18" s="11">
        <f>IF(OR(H18&gt;(G18+100),H18&lt;(G18-50)),0,1)</f>
        <v>1</v>
      </c>
      <c r="K18" s="12">
        <v>65</v>
      </c>
      <c r="L18" s="126">
        <v>65</v>
      </c>
      <c r="M18" s="31"/>
      <c r="N18" s="13">
        <f>IF(L18&lt;&gt;K18,1,1)</f>
        <v>1</v>
      </c>
      <c r="O18" s="126">
        <v>3151</v>
      </c>
      <c r="P18" s="126">
        <v>100</v>
      </c>
      <c r="Q18" s="13">
        <f>IF(P18&gt;=90,2,IF(P18&gt;=70,1,0))</f>
        <v>2</v>
      </c>
      <c r="R18" s="126">
        <v>310</v>
      </c>
      <c r="S18" s="14">
        <f>IF(R18&gt;150,1,0)</f>
        <v>1</v>
      </c>
      <c r="T18" s="48">
        <v>2066.6999999999998</v>
      </c>
      <c r="U18" s="126">
        <v>2471</v>
      </c>
      <c r="V18" s="49">
        <f>U18/T18</f>
        <v>1.1956258770019839</v>
      </c>
      <c r="W18" s="11">
        <f>IF(V18&gt;=80%,2,IF(V18&gt;=70%,1,0))</f>
        <v>2</v>
      </c>
      <c r="X18" s="50">
        <f>F18+J18+N18+Q18+S18+W18</f>
        <v>8</v>
      </c>
      <c r="Y18" s="126">
        <v>99</v>
      </c>
      <c r="Z18" s="18">
        <f>IF(Y18&gt;=90,2,IF(Y18&gt;=70,1,0))</f>
        <v>2</v>
      </c>
      <c r="AA18" s="126">
        <v>95</v>
      </c>
      <c r="AB18" s="18">
        <f>IF(AA18&gt;=75,2,IF(AA18&gt;=50,1,0))</f>
        <v>2</v>
      </c>
      <c r="AC18" s="126">
        <v>29184</v>
      </c>
      <c r="AD18" s="32">
        <f>AC18/H18/13</f>
        <v>1.0782531589448017</v>
      </c>
      <c r="AE18" s="13">
        <f>IF(AD18&gt;0.7,1,0)</f>
        <v>1</v>
      </c>
      <c r="AF18" s="126">
        <v>15650</v>
      </c>
      <c r="AG18" s="44"/>
      <c r="AH18" s="11">
        <f>IF(AF18&gt;H18*3,1,0)</f>
        <v>1</v>
      </c>
      <c r="AI18" s="126">
        <v>100</v>
      </c>
      <c r="AJ18" s="18">
        <f>IF(AI18&gt;=75,1,0)</f>
        <v>1</v>
      </c>
      <c r="AK18" s="34">
        <f>Z18+AB18+AE18+AH18+AJ18</f>
        <v>7</v>
      </c>
      <c r="AL18" s="126">
        <v>4756</v>
      </c>
      <c r="AM18" s="35">
        <f>AL18/H18</f>
        <v>2.2843419788664745</v>
      </c>
      <c r="AN18" s="127">
        <f>IF(AM18&gt;1.9,1,0)</f>
        <v>1</v>
      </c>
      <c r="AO18" s="126">
        <v>8315</v>
      </c>
      <c r="AP18" s="128">
        <f>AO18/H18</f>
        <v>3.9937560038424591</v>
      </c>
      <c r="AQ18" s="23">
        <f>IF(AP18&gt;1.9,1,0)</f>
        <v>1</v>
      </c>
      <c r="AR18" s="126">
        <v>2289</v>
      </c>
      <c r="AS18" s="36">
        <f>AR18/D18</f>
        <v>21.8</v>
      </c>
      <c r="AT18" s="18">
        <f>IF(AS18&gt;14,1,0)</f>
        <v>1</v>
      </c>
      <c r="AU18" s="25">
        <f>AN18+AQ18+AT18</f>
        <v>3</v>
      </c>
      <c r="AV18" s="26">
        <f>X18+AK18+AU18</f>
        <v>18</v>
      </c>
      <c r="AW18" s="27">
        <f>AV18/18</f>
        <v>1</v>
      </c>
      <c r="AX18" s="125" t="s">
        <v>54</v>
      </c>
      <c r="AY18" s="94"/>
      <c r="AZ18" s="94"/>
      <c r="BA18" s="94"/>
      <c r="BB18" s="94"/>
      <c r="BC18" s="94"/>
      <c r="BD18" s="94"/>
      <c r="BE18" s="94"/>
    </row>
    <row r="19" spans="1:57" s="94" customFormat="1" ht="15.75" x14ac:dyDescent="0.25">
      <c r="A19" s="28">
        <f>A18+1</f>
        <v>14</v>
      </c>
      <c r="B19" s="125" t="s">
        <v>55</v>
      </c>
      <c r="C19" s="9">
        <v>86</v>
      </c>
      <c r="D19" s="126">
        <v>102</v>
      </c>
      <c r="E19" s="45"/>
      <c r="F19" s="11">
        <f>IF(OR(D19&gt;(C19+40), ( D19&lt;(C19-0))),0,1)</f>
        <v>1</v>
      </c>
      <c r="G19" s="12">
        <v>1799</v>
      </c>
      <c r="H19" s="126">
        <v>1814</v>
      </c>
      <c r="I19" s="45"/>
      <c r="J19" s="11">
        <f>IF(OR(H19&gt;(G19+100),H19&lt;(G19-50)),0,1)</f>
        <v>1</v>
      </c>
      <c r="K19" s="12">
        <v>59</v>
      </c>
      <c r="L19" s="126">
        <v>59</v>
      </c>
      <c r="M19" s="45"/>
      <c r="N19" s="13">
        <f>IF(L19&lt;&gt;K19,1,1)</f>
        <v>1</v>
      </c>
      <c r="O19" s="126">
        <v>3107</v>
      </c>
      <c r="P19" s="126">
        <v>99</v>
      </c>
      <c r="Q19" s="13">
        <f>IF(P19&gt;=90,2,IF(P19&gt;=70,1,0))</f>
        <v>2</v>
      </c>
      <c r="R19" s="126">
        <v>471</v>
      </c>
      <c r="S19" s="14">
        <f>IF(R19&gt;150,1,0)</f>
        <v>1</v>
      </c>
      <c r="T19" s="15">
        <v>2142.2600000000002</v>
      </c>
      <c r="U19" s="126">
        <v>2353</v>
      </c>
      <c r="V19" s="30">
        <f>U19/T19</f>
        <v>1.0983727465387021</v>
      </c>
      <c r="W19" s="11">
        <f>IF(V19&gt;=80%,2,IF(V19&gt;=70%,1,0))</f>
        <v>2</v>
      </c>
      <c r="X19" s="31">
        <f>F19+J19+N19+Q19+S19+W19</f>
        <v>8</v>
      </c>
      <c r="Y19" s="126">
        <v>85</v>
      </c>
      <c r="Z19" s="18">
        <f>IF(Y19&gt;=90,2,IF(Y19&gt;=70,1,0))</f>
        <v>1</v>
      </c>
      <c r="AA19" s="126">
        <v>75</v>
      </c>
      <c r="AB19" s="18">
        <f>IF(AA19&gt;=75,2,IF(AA19&gt;=50,1,0))</f>
        <v>2</v>
      </c>
      <c r="AC19" s="126">
        <v>25088</v>
      </c>
      <c r="AD19" s="32">
        <f>AC19/H19/13</f>
        <v>1.0638622678313969</v>
      </c>
      <c r="AE19" s="13">
        <f>IF(AD19&gt;0.7,1,0)</f>
        <v>1</v>
      </c>
      <c r="AF19" s="126">
        <v>13589</v>
      </c>
      <c r="AG19" s="44"/>
      <c r="AH19" s="11">
        <f>IF(AF19&gt;H19*3,1,0)</f>
        <v>1</v>
      </c>
      <c r="AI19" s="126">
        <v>98</v>
      </c>
      <c r="AJ19" s="18">
        <f>IF(AI19&gt;=75,1,0)</f>
        <v>1</v>
      </c>
      <c r="AK19" s="34">
        <f>Z19+AB19+AE19+AH19+AJ19</f>
        <v>6</v>
      </c>
      <c r="AL19" s="126">
        <v>4618</v>
      </c>
      <c r="AM19" s="35">
        <f>AL19/H19</f>
        <v>2.5457552370452041</v>
      </c>
      <c r="AN19" s="127">
        <f>IF(AM19&gt;1.9,1,0)</f>
        <v>1</v>
      </c>
      <c r="AO19" s="126">
        <v>7459</v>
      </c>
      <c r="AP19" s="128">
        <f>AO19/H19</f>
        <v>4.1119073869900769</v>
      </c>
      <c r="AQ19" s="23">
        <f>IF(AP19&gt;1.9,1,0)</f>
        <v>1</v>
      </c>
      <c r="AR19" s="126">
        <v>3567</v>
      </c>
      <c r="AS19" s="36">
        <f>AR19/D19</f>
        <v>34.970588235294116</v>
      </c>
      <c r="AT19" s="18">
        <f>IF(AS19&gt;14,1,0)</f>
        <v>1</v>
      </c>
      <c r="AU19" s="25">
        <f>AN19+AQ19+AT19</f>
        <v>3</v>
      </c>
      <c r="AV19" s="26">
        <f>X19+AK19+AU19</f>
        <v>17</v>
      </c>
      <c r="AW19" s="27">
        <f>AV19/18</f>
        <v>0.94444444444444442</v>
      </c>
      <c r="AX19" s="125" t="s">
        <v>55</v>
      </c>
    </row>
    <row r="20" spans="1:57" s="94" customFormat="1" ht="15.75" x14ac:dyDescent="0.25">
      <c r="A20" s="28">
        <f>A19+1</f>
        <v>15</v>
      </c>
      <c r="B20" s="125" t="s">
        <v>56</v>
      </c>
      <c r="C20" s="9">
        <v>59</v>
      </c>
      <c r="D20" s="126">
        <v>67</v>
      </c>
      <c r="E20" s="42"/>
      <c r="F20" s="11">
        <f>IF(OR(D20&gt;(C20+40), ( D20&lt;(C20-0))),0,1)</f>
        <v>1</v>
      </c>
      <c r="G20" s="12">
        <v>1276</v>
      </c>
      <c r="H20" s="126">
        <v>1277</v>
      </c>
      <c r="I20" s="43"/>
      <c r="J20" s="11">
        <f>IF(OR(H20&gt;(G20+100),H20&lt;(G20-50)),0,1)</f>
        <v>1</v>
      </c>
      <c r="K20" s="12">
        <v>44</v>
      </c>
      <c r="L20" s="126">
        <v>44</v>
      </c>
      <c r="M20" s="31"/>
      <c r="N20" s="13">
        <f>IF(L20&lt;&gt;K20,1,1)</f>
        <v>1</v>
      </c>
      <c r="O20" s="126">
        <v>2027</v>
      </c>
      <c r="P20" s="126">
        <v>98</v>
      </c>
      <c r="Q20" s="13">
        <f>IF(P20&gt;=90,2,IF(P20&gt;=70,1,0))</f>
        <v>2</v>
      </c>
      <c r="R20" s="126">
        <v>337</v>
      </c>
      <c r="S20" s="14">
        <f>IF(R20&gt;150,1,0)</f>
        <v>1</v>
      </c>
      <c r="T20" s="48">
        <v>1558.19</v>
      </c>
      <c r="U20" s="126">
        <v>1683</v>
      </c>
      <c r="V20" s="30">
        <f>U20/T20</f>
        <v>1.0800993460361059</v>
      </c>
      <c r="W20" s="11">
        <f>IF(V20&gt;=80%,2,IF(V20&gt;=70%,1,0))</f>
        <v>2</v>
      </c>
      <c r="X20" s="31">
        <f>F20+J20+N20+Q20+S20+W20</f>
        <v>8</v>
      </c>
      <c r="Y20" s="126">
        <v>91</v>
      </c>
      <c r="Z20" s="18">
        <f>IF(Y20&gt;=90,2,IF(Y20&gt;=70,1,0))</f>
        <v>2</v>
      </c>
      <c r="AA20" s="126">
        <v>86</v>
      </c>
      <c r="AB20" s="18">
        <f>IF(AA20&gt;=75,2,IF(AA20&gt;=50,1,0))</f>
        <v>2</v>
      </c>
      <c r="AC20" s="126">
        <v>23032</v>
      </c>
      <c r="AD20" s="32">
        <f>AC20/H20/13</f>
        <v>1.3873863020299984</v>
      </c>
      <c r="AE20" s="13">
        <f>IF(AD20&gt;0.7,1,0)</f>
        <v>1</v>
      </c>
      <c r="AF20" s="126">
        <v>9428</v>
      </c>
      <c r="AG20" s="44"/>
      <c r="AH20" s="11">
        <f>IF(AF20&gt;H20*3,1,0)</f>
        <v>1</v>
      </c>
      <c r="AI20" s="126">
        <v>99</v>
      </c>
      <c r="AJ20" s="18">
        <f>IF(AI20&gt;=75,1,0)</f>
        <v>1</v>
      </c>
      <c r="AK20" s="34">
        <f>Z20+AB20+AE20+AH20+AJ20</f>
        <v>7</v>
      </c>
      <c r="AL20" s="126">
        <v>5400</v>
      </c>
      <c r="AM20" s="35">
        <f>AL20/H20</f>
        <v>4.22866092404072</v>
      </c>
      <c r="AN20" s="127">
        <f>IF(AM20&gt;1.9,1,0)</f>
        <v>1</v>
      </c>
      <c r="AO20" s="126">
        <v>647</v>
      </c>
      <c r="AP20" s="128">
        <f>AO20/H20</f>
        <v>0.50665622552858258</v>
      </c>
      <c r="AQ20" s="23">
        <f>IF(AP20&gt;1.9,1,0)</f>
        <v>0</v>
      </c>
      <c r="AR20" s="126">
        <v>2335</v>
      </c>
      <c r="AS20" s="36">
        <f>AR20/D20</f>
        <v>34.850746268656714</v>
      </c>
      <c r="AT20" s="18">
        <f>IF(AS20&gt;14,1,0)</f>
        <v>1</v>
      </c>
      <c r="AU20" s="25">
        <f>AN20+AQ20+AT20</f>
        <v>2</v>
      </c>
      <c r="AV20" s="26">
        <f>X20+AK20+AU20</f>
        <v>17</v>
      </c>
      <c r="AW20" s="27">
        <f>AV20/18</f>
        <v>0.94444444444444442</v>
      </c>
      <c r="AX20" s="125" t="s">
        <v>56</v>
      </c>
    </row>
    <row r="21" spans="1:57" s="94" customFormat="1" ht="15.75" x14ac:dyDescent="0.25">
      <c r="A21" s="28">
        <f>A20+1</f>
        <v>16</v>
      </c>
      <c r="B21" s="125" t="s">
        <v>57</v>
      </c>
      <c r="C21" s="9">
        <v>51</v>
      </c>
      <c r="D21" s="126">
        <v>55</v>
      </c>
      <c r="E21" s="42"/>
      <c r="F21" s="11">
        <f>IF(OR(D21&gt;(C21+40), ( D21&lt;(C21-0))),0,1)</f>
        <v>1</v>
      </c>
      <c r="G21" s="12">
        <v>913</v>
      </c>
      <c r="H21" s="126">
        <v>916</v>
      </c>
      <c r="I21" s="43"/>
      <c r="J21" s="11">
        <f>IF(OR(H21&gt;(G21+100),H21&lt;(G21-50)),0,1)</f>
        <v>1</v>
      </c>
      <c r="K21" s="12">
        <v>33</v>
      </c>
      <c r="L21" s="126">
        <v>33</v>
      </c>
      <c r="M21" s="31"/>
      <c r="N21" s="13">
        <f>IF(L21&lt;&gt;K21,1,1)</f>
        <v>1</v>
      </c>
      <c r="O21" s="126">
        <v>1060</v>
      </c>
      <c r="P21" s="126">
        <v>100</v>
      </c>
      <c r="Q21" s="13">
        <f>IF(P21&gt;=90,2,IF(P21&gt;=70,1,0))</f>
        <v>2</v>
      </c>
      <c r="R21" s="126">
        <v>223</v>
      </c>
      <c r="S21" s="14">
        <f>IF(R21&gt;150,1,0)</f>
        <v>1</v>
      </c>
      <c r="T21" s="15">
        <v>1218.8999999999999</v>
      </c>
      <c r="U21" s="126">
        <v>1391</v>
      </c>
      <c r="V21" s="30">
        <f>U21/T21</f>
        <v>1.1411928788251704</v>
      </c>
      <c r="W21" s="11">
        <f>IF(V21&gt;=80%,2,IF(V21&gt;=70%,1,0))</f>
        <v>2</v>
      </c>
      <c r="X21" s="31">
        <f>F21+J21+N21+Q21+S21+W21</f>
        <v>8</v>
      </c>
      <c r="Y21" s="126">
        <v>84</v>
      </c>
      <c r="Z21" s="18">
        <f>IF(Y21&gt;=90,2,IF(Y21&gt;=70,1,0))</f>
        <v>1</v>
      </c>
      <c r="AA21" s="126">
        <v>79</v>
      </c>
      <c r="AB21" s="18">
        <f>IF(AA21&gt;=75,2,IF(AA21&gt;=50,1,0))</f>
        <v>2</v>
      </c>
      <c r="AC21" s="126">
        <v>16400</v>
      </c>
      <c r="AD21" s="32">
        <f>AC21/H21/13</f>
        <v>1.3772253946926436</v>
      </c>
      <c r="AE21" s="13">
        <f>IF(AD21&gt;0.7,1,0)</f>
        <v>1</v>
      </c>
      <c r="AF21" s="126">
        <v>7024</v>
      </c>
      <c r="AG21" s="44"/>
      <c r="AH21" s="11">
        <f>IF(AF21&gt;H21*3,1,0)</f>
        <v>1</v>
      </c>
      <c r="AI21" s="126">
        <v>99</v>
      </c>
      <c r="AJ21" s="18">
        <f>IF(AI21&gt;=75,1,0)</f>
        <v>1</v>
      </c>
      <c r="AK21" s="34">
        <f>Z21+AB21+AE21+AH21+AJ21</f>
        <v>6</v>
      </c>
      <c r="AL21" s="126">
        <v>3737</v>
      </c>
      <c r="AM21" s="35">
        <f>AL21/H21</f>
        <v>4.0796943231441052</v>
      </c>
      <c r="AN21" s="127">
        <f>IF(AM21&gt;1.9,1,0)</f>
        <v>1</v>
      </c>
      <c r="AO21" s="126">
        <v>2561</v>
      </c>
      <c r="AP21" s="128">
        <f>AO21/H21</f>
        <v>2.7958515283842793</v>
      </c>
      <c r="AQ21" s="23">
        <f>IF(AP21&gt;1.9,1,0)</f>
        <v>1</v>
      </c>
      <c r="AR21" s="126">
        <v>1559</v>
      </c>
      <c r="AS21" s="36">
        <f>AR21/D21</f>
        <v>28.345454545454544</v>
      </c>
      <c r="AT21" s="18">
        <f>IF(AS21&gt;14,1,0)</f>
        <v>1</v>
      </c>
      <c r="AU21" s="25">
        <f>AN21+AQ21+AT21</f>
        <v>3</v>
      </c>
      <c r="AV21" s="26">
        <f>X21+AK21+AU21</f>
        <v>17</v>
      </c>
      <c r="AW21" s="27">
        <f>AV21/18</f>
        <v>0.94444444444444442</v>
      </c>
      <c r="AX21" s="125" t="s">
        <v>57</v>
      </c>
    </row>
    <row r="22" spans="1:57" s="94" customFormat="1" ht="15.75" x14ac:dyDescent="0.25">
      <c r="A22" s="28">
        <f>A21+1</f>
        <v>17</v>
      </c>
      <c r="B22" s="125" t="s">
        <v>58</v>
      </c>
      <c r="C22" s="9">
        <v>59</v>
      </c>
      <c r="D22" s="126">
        <v>73</v>
      </c>
      <c r="E22" s="46"/>
      <c r="F22" s="11">
        <f>IF(OR(D22&gt;(C22+40), ( D22&lt;(C22-0))),0,1)</f>
        <v>1</v>
      </c>
      <c r="G22" s="12">
        <v>1169</v>
      </c>
      <c r="H22" s="126">
        <v>1178</v>
      </c>
      <c r="I22" s="40"/>
      <c r="J22" s="11">
        <f>IF(OR(H22&gt;(G22+100),H22&lt;(G22-50)),0,1)</f>
        <v>1</v>
      </c>
      <c r="K22" s="12">
        <v>42</v>
      </c>
      <c r="L22" s="126">
        <v>42</v>
      </c>
      <c r="M22" s="31"/>
      <c r="N22" s="13">
        <f>IF(L22&lt;&gt;K22,1,1)</f>
        <v>1</v>
      </c>
      <c r="O22" s="126">
        <v>1356</v>
      </c>
      <c r="P22" s="126">
        <v>100</v>
      </c>
      <c r="Q22" s="13">
        <f>IF(P22&gt;=90,2,IF(P22&gt;=70,1,0))</f>
        <v>2</v>
      </c>
      <c r="R22" s="126">
        <v>415</v>
      </c>
      <c r="S22" s="14">
        <f>IF(R22&gt;150,1,0)</f>
        <v>1</v>
      </c>
      <c r="T22" s="15">
        <v>1562.9099999999999</v>
      </c>
      <c r="U22" s="126">
        <v>1711</v>
      </c>
      <c r="V22" s="30">
        <f>U22/T22</f>
        <v>1.0947527368818424</v>
      </c>
      <c r="W22" s="11">
        <f>IF(V22&gt;=80%,2,IF(V22&gt;=70%,1,0))</f>
        <v>2</v>
      </c>
      <c r="X22" s="31">
        <f>F22+J22+N22+Q22+S22+W22</f>
        <v>8</v>
      </c>
      <c r="Y22" s="126">
        <v>91</v>
      </c>
      <c r="Z22" s="18">
        <f>IF(Y22&gt;=90,2,IF(Y22&gt;=70,1,0))</f>
        <v>2</v>
      </c>
      <c r="AA22" s="126">
        <v>84</v>
      </c>
      <c r="AB22" s="18">
        <f>IF(AA22&gt;=75,2,IF(AA22&gt;=50,1,0))</f>
        <v>2</v>
      </c>
      <c r="AC22" s="126">
        <v>26600</v>
      </c>
      <c r="AD22" s="32">
        <f>AC22/H22/13</f>
        <v>1.7369727047146404</v>
      </c>
      <c r="AE22" s="13">
        <f>IF(AD22&gt;0.7,1,0)</f>
        <v>1</v>
      </c>
      <c r="AF22" s="126">
        <v>9558</v>
      </c>
      <c r="AG22" s="33"/>
      <c r="AH22" s="11">
        <f>IF(AF22&gt;H22*3,1,0)</f>
        <v>1</v>
      </c>
      <c r="AI22" s="126">
        <v>95</v>
      </c>
      <c r="AJ22" s="18">
        <f>IF(AI22&gt;=75,1,0)</f>
        <v>1</v>
      </c>
      <c r="AK22" s="34">
        <f>Z22+AB22+AE22+AH22+AJ22</f>
        <v>7</v>
      </c>
      <c r="AL22" s="126">
        <v>7509</v>
      </c>
      <c r="AM22" s="35">
        <f>AL22/H22</f>
        <v>6.3743633276740237</v>
      </c>
      <c r="AN22" s="127">
        <f>IF(AM22&gt;1.9,1,0)</f>
        <v>1</v>
      </c>
      <c r="AO22" s="126">
        <v>295</v>
      </c>
      <c r="AP22" s="128">
        <f>AO22/H22</f>
        <v>0.25042444821731746</v>
      </c>
      <c r="AQ22" s="23">
        <f>IF(AP22&gt;1.9,1,0)</f>
        <v>0</v>
      </c>
      <c r="AR22" s="126">
        <v>1356</v>
      </c>
      <c r="AS22" s="36">
        <f>AR22/D22</f>
        <v>18.575342465753426</v>
      </c>
      <c r="AT22" s="18">
        <f>IF(AS22&gt;14,1,0)</f>
        <v>1</v>
      </c>
      <c r="AU22" s="25">
        <f>AN22+AQ22+AT22</f>
        <v>2</v>
      </c>
      <c r="AV22" s="26">
        <f>X22+AK22+AU22</f>
        <v>17</v>
      </c>
      <c r="AW22" s="27">
        <f>AV22/18</f>
        <v>0.94444444444444442</v>
      </c>
      <c r="AX22" s="125" t="s">
        <v>58</v>
      </c>
    </row>
    <row r="23" spans="1:57" s="94" customFormat="1" ht="15.75" x14ac:dyDescent="0.25">
      <c r="A23" s="28">
        <f>A22+1</f>
        <v>18</v>
      </c>
      <c r="B23" s="125" t="s">
        <v>59</v>
      </c>
      <c r="C23" s="9">
        <v>52</v>
      </c>
      <c r="D23" s="126">
        <v>57</v>
      </c>
      <c r="E23" s="29"/>
      <c r="F23" s="11">
        <f>IF(OR(D23&gt;(C23+40), ( D23&lt;(C23-0))),0,1)</f>
        <v>1</v>
      </c>
      <c r="G23" s="12">
        <v>1265</v>
      </c>
      <c r="H23" s="126">
        <v>1283</v>
      </c>
      <c r="I23" s="29"/>
      <c r="J23" s="11">
        <f>IF(OR(H23&gt;(G23+100),H23&lt;(G23-50)),0,1)</f>
        <v>1</v>
      </c>
      <c r="K23" s="12">
        <v>40</v>
      </c>
      <c r="L23" s="126">
        <v>40</v>
      </c>
      <c r="M23" s="29"/>
      <c r="N23" s="13">
        <f>IF(L23&lt;&gt;K23,1,1)</f>
        <v>1</v>
      </c>
      <c r="O23" s="126">
        <v>1619</v>
      </c>
      <c r="P23" s="126">
        <v>100</v>
      </c>
      <c r="Q23" s="13">
        <f>IF(P23&gt;=90,2,IF(P23&gt;=70,1,0))</f>
        <v>2</v>
      </c>
      <c r="R23" s="126">
        <v>176</v>
      </c>
      <c r="S23" s="14">
        <f>IF(R23&gt;150,1,0)</f>
        <v>1</v>
      </c>
      <c r="T23" s="15">
        <v>1237.6000000000001</v>
      </c>
      <c r="U23" s="126">
        <v>1573</v>
      </c>
      <c r="V23" s="30">
        <f>U23/T23</f>
        <v>1.2710084033613445</v>
      </c>
      <c r="W23" s="11">
        <f>IF(V23&gt;=80%,2,IF(V23&gt;=70%,1,0))</f>
        <v>2</v>
      </c>
      <c r="X23" s="31">
        <f>F23+J23+N23+Q23+S23+W23</f>
        <v>8</v>
      </c>
      <c r="Y23" s="126">
        <v>98</v>
      </c>
      <c r="Z23" s="18">
        <f>IF(Y23&gt;=90,2,IF(Y23&gt;=70,1,0))</f>
        <v>2</v>
      </c>
      <c r="AA23" s="126">
        <v>88</v>
      </c>
      <c r="AB23" s="18">
        <f>IF(AA23&gt;=75,2,IF(AA23&gt;=50,1,0))</f>
        <v>2</v>
      </c>
      <c r="AC23" s="126">
        <v>23466</v>
      </c>
      <c r="AD23" s="32">
        <f>AC23/H23/13</f>
        <v>1.4069188800287786</v>
      </c>
      <c r="AE23" s="13">
        <f>IF(AD23&gt;0.7,1,0)</f>
        <v>1</v>
      </c>
      <c r="AF23" s="126">
        <v>8380</v>
      </c>
      <c r="AG23" s="33"/>
      <c r="AH23" s="11">
        <f>IF(AF23&gt;H23*3,1,0)</f>
        <v>1</v>
      </c>
      <c r="AI23" s="126">
        <v>100</v>
      </c>
      <c r="AJ23" s="18">
        <f>IF(AI23&gt;=75,1,0)</f>
        <v>1</v>
      </c>
      <c r="AK23" s="34">
        <f>Z23+AB23+AE23+AH23+AJ23</f>
        <v>7</v>
      </c>
      <c r="AL23" s="126">
        <v>3969</v>
      </c>
      <c r="AM23" s="35">
        <f>AL23/H23</f>
        <v>3.0935307872174591</v>
      </c>
      <c r="AN23" s="127">
        <f>IF(AM23&gt;1.9,1,0)</f>
        <v>1</v>
      </c>
      <c r="AO23" s="126">
        <v>2036</v>
      </c>
      <c r="AP23" s="128">
        <f>AO23/H23</f>
        <v>1.5869056897895557</v>
      </c>
      <c r="AQ23" s="23">
        <f>IF(AP23&gt;1.9,1,0)</f>
        <v>0</v>
      </c>
      <c r="AR23" s="126">
        <v>1570</v>
      </c>
      <c r="AS23" s="36">
        <f>AR23/D23</f>
        <v>27.543859649122808</v>
      </c>
      <c r="AT23" s="18">
        <f>IF(AS23&gt;14,1,0)</f>
        <v>1</v>
      </c>
      <c r="AU23" s="25">
        <f>AN23+AQ23+AT23</f>
        <v>2</v>
      </c>
      <c r="AV23" s="26">
        <f>X23+AK23+AU23</f>
        <v>17</v>
      </c>
      <c r="AW23" s="27">
        <f>AV23/18</f>
        <v>0.94444444444444442</v>
      </c>
      <c r="AX23" s="125" t="s">
        <v>59</v>
      </c>
    </row>
    <row r="24" spans="1:57" s="94" customFormat="1" ht="15.75" x14ac:dyDescent="0.25">
      <c r="A24" s="28">
        <f>A23+1</f>
        <v>19</v>
      </c>
      <c r="B24" s="125" t="s">
        <v>60</v>
      </c>
      <c r="C24" s="9">
        <v>74</v>
      </c>
      <c r="D24" s="126">
        <v>85</v>
      </c>
      <c r="E24" s="38"/>
      <c r="F24" s="11">
        <f>IF(OR(D24&gt;(C24+40), ( D24&lt;(C24-0))),0,1)</f>
        <v>1</v>
      </c>
      <c r="G24" s="12">
        <v>1520</v>
      </c>
      <c r="H24" s="126">
        <v>1522</v>
      </c>
      <c r="I24" s="38"/>
      <c r="J24" s="11">
        <f>IF(OR(H24&gt;(G24+100),H24&lt;(G24-50)),0,1)</f>
        <v>1</v>
      </c>
      <c r="K24" s="12">
        <v>50</v>
      </c>
      <c r="L24" s="126">
        <v>50</v>
      </c>
      <c r="M24" s="38"/>
      <c r="N24" s="13">
        <f>IF(L24&lt;&gt;K24,1,1)</f>
        <v>1</v>
      </c>
      <c r="O24" s="126">
        <v>2455</v>
      </c>
      <c r="P24" s="126">
        <v>100</v>
      </c>
      <c r="Q24" s="13">
        <f>IF(P24&gt;=90,2,IF(P24&gt;=70,1,0))</f>
        <v>2</v>
      </c>
      <c r="R24" s="126">
        <v>356</v>
      </c>
      <c r="S24" s="14">
        <f>IF(R24&gt;150,1,0)</f>
        <v>1</v>
      </c>
      <c r="T24" s="48">
        <v>1750.84</v>
      </c>
      <c r="U24" s="126">
        <v>2013</v>
      </c>
      <c r="V24" s="30">
        <f>U24/T24</f>
        <v>1.1497338420415344</v>
      </c>
      <c r="W24" s="11">
        <f>IF(V24&gt;=80%,2,IF(V24&gt;=70%,1,0))</f>
        <v>2</v>
      </c>
      <c r="X24" s="31">
        <f>F24+J24+N24+Q24+S24+W24</f>
        <v>8</v>
      </c>
      <c r="Y24" s="126">
        <v>87</v>
      </c>
      <c r="Z24" s="18">
        <f>IF(Y24&gt;=90,2,IF(Y24&gt;=70,1,0))</f>
        <v>1</v>
      </c>
      <c r="AA24" s="126">
        <v>81</v>
      </c>
      <c r="AB24" s="18">
        <f>IF(AA24&gt;=75,2,IF(AA24&gt;=50,1,0))</f>
        <v>2</v>
      </c>
      <c r="AC24" s="126">
        <v>27120</v>
      </c>
      <c r="AD24" s="32">
        <f>AC24/H24/13</f>
        <v>1.370666127564945</v>
      </c>
      <c r="AE24" s="13">
        <f>IF(AD24&gt;0.7,1,0)</f>
        <v>1</v>
      </c>
      <c r="AF24" s="126">
        <v>11438</v>
      </c>
      <c r="AG24" s="44"/>
      <c r="AH24" s="11">
        <f>IF(AF24&gt;H24*3,1,0)</f>
        <v>1</v>
      </c>
      <c r="AI24" s="126">
        <v>99</v>
      </c>
      <c r="AJ24" s="18">
        <f>IF(AI24&gt;=75,1,0)</f>
        <v>1</v>
      </c>
      <c r="AK24" s="34">
        <f>Z24+AB24+AE24+AH24+AJ24</f>
        <v>6</v>
      </c>
      <c r="AL24" s="126">
        <v>5632</v>
      </c>
      <c r="AM24" s="35">
        <f>AL24/H24</f>
        <v>3.7003942181340341</v>
      </c>
      <c r="AN24" s="127">
        <f>IF(AM24&gt;1.9,1,0)</f>
        <v>1</v>
      </c>
      <c r="AO24" s="126">
        <v>7929</v>
      </c>
      <c r="AP24" s="128">
        <f>AO24/H24</f>
        <v>5.2095926412614979</v>
      </c>
      <c r="AQ24" s="23">
        <f>IF(AP24&gt;1.9,1,0)</f>
        <v>1</v>
      </c>
      <c r="AR24" s="126">
        <v>2745</v>
      </c>
      <c r="AS24" s="36">
        <f>AR24/D24</f>
        <v>32.294117647058826</v>
      </c>
      <c r="AT24" s="18">
        <f>IF(AS24&gt;14,1,0)</f>
        <v>1</v>
      </c>
      <c r="AU24" s="25">
        <f>AN24+AQ24+AT24</f>
        <v>3</v>
      </c>
      <c r="AV24" s="26">
        <f>X24+AK24+AU24</f>
        <v>17</v>
      </c>
      <c r="AW24" s="27">
        <f>AV24/18</f>
        <v>0.94444444444444442</v>
      </c>
      <c r="AX24" s="125" t="s">
        <v>60</v>
      </c>
    </row>
    <row r="25" spans="1:57" s="94" customFormat="1" ht="15.75" x14ac:dyDescent="0.25">
      <c r="A25" s="28">
        <f>A24+1</f>
        <v>20</v>
      </c>
      <c r="B25" s="125" t="s">
        <v>61</v>
      </c>
      <c r="C25" s="9">
        <v>65</v>
      </c>
      <c r="D25" s="126">
        <v>71</v>
      </c>
      <c r="E25" s="42"/>
      <c r="F25" s="11">
        <f>IF(OR(D25&gt;(C25+40), ( D25&lt;(C25-0))),0,1)</f>
        <v>1</v>
      </c>
      <c r="G25" s="12">
        <v>1133</v>
      </c>
      <c r="H25" s="126">
        <v>1139</v>
      </c>
      <c r="I25" s="43"/>
      <c r="J25" s="11">
        <f>IF(OR(H25&gt;(G25+100),H25&lt;(G25-50)),0,1)</f>
        <v>1</v>
      </c>
      <c r="K25" s="12">
        <v>40</v>
      </c>
      <c r="L25" s="126">
        <v>40</v>
      </c>
      <c r="M25" s="31"/>
      <c r="N25" s="13">
        <f>IF(L25&lt;&gt;K25,1,1)</f>
        <v>1</v>
      </c>
      <c r="O25" s="126">
        <v>1208</v>
      </c>
      <c r="P25" s="126">
        <v>100</v>
      </c>
      <c r="Q25" s="13">
        <f>IF(P25&gt;=90,2,IF(P25&gt;=70,1,0))</f>
        <v>2</v>
      </c>
      <c r="R25" s="126">
        <v>725</v>
      </c>
      <c r="S25" s="14">
        <f>IF(R25&gt;150,1,0)</f>
        <v>1</v>
      </c>
      <c r="T25" s="15">
        <v>1541.8</v>
      </c>
      <c r="U25" s="126">
        <v>1547</v>
      </c>
      <c r="V25" s="30">
        <f>U25/T25</f>
        <v>1.0033726812816188</v>
      </c>
      <c r="W25" s="11">
        <f>IF(V25&gt;=80%,2,IF(V25&gt;=70%,1,0))</f>
        <v>2</v>
      </c>
      <c r="X25" s="31">
        <f>F25+J25+N25+Q25+S25+W25</f>
        <v>8</v>
      </c>
      <c r="Y25" s="126">
        <v>84</v>
      </c>
      <c r="Z25" s="18">
        <f>IF(Y25&gt;=90,2,IF(Y25&gt;=70,1,0))</f>
        <v>1</v>
      </c>
      <c r="AA25" s="126">
        <v>83</v>
      </c>
      <c r="AB25" s="18">
        <f>IF(AA25&gt;=75,2,IF(AA25&gt;=50,1,0))</f>
        <v>2</v>
      </c>
      <c r="AC25" s="126">
        <v>15352</v>
      </c>
      <c r="AD25" s="32">
        <f>AC25/H25/13</f>
        <v>1.0368069156480044</v>
      </c>
      <c r="AE25" s="13">
        <f>IF(AD25&gt;0.7,1,0)</f>
        <v>1</v>
      </c>
      <c r="AF25" s="126">
        <v>8203</v>
      </c>
      <c r="AG25" s="44"/>
      <c r="AH25" s="11">
        <f>IF(AF25&gt;H25*3,1,0)</f>
        <v>1</v>
      </c>
      <c r="AI25" s="126">
        <v>98</v>
      </c>
      <c r="AJ25" s="18">
        <f>IF(AI25&gt;=75,1,0)</f>
        <v>1</v>
      </c>
      <c r="AK25" s="34">
        <f>Z25+AB25+AE25+AH25+AJ25</f>
        <v>6</v>
      </c>
      <c r="AL25" s="126">
        <v>3073</v>
      </c>
      <c r="AM25" s="35">
        <f>AL25/H25</f>
        <v>2.6979806848112378</v>
      </c>
      <c r="AN25" s="127">
        <f>IF(AM25&gt;1.9,1,0)</f>
        <v>1</v>
      </c>
      <c r="AO25" s="126">
        <v>3198</v>
      </c>
      <c r="AP25" s="128">
        <f>AO25/H25</f>
        <v>2.8077260755048288</v>
      </c>
      <c r="AQ25" s="23">
        <f>IF(AP25&gt;1.9,1,0)</f>
        <v>1</v>
      </c>
      <c r="AR25" s="126">
        <v>1711</v>
      </c>
      <c r="AS25" s="36">
        <f>AR25/D25</f>
        <v>24.098591549295776</v>
      </c>
      <c r="AT25" s="18">
        <f>IF(AS25&gt;14,1,0)</f>
        <v>1</v>
      </c>
      <c r="AU25" s="25">
        <f>AN25+AQ25+AT25</f>
        <v>3</v>
      </c>
      <c r="AV25" s="26">
        <f>X25+AK25+AU25</f>
        <v>17</v>
      </c>
      <c r="AW25" s="27">
        <f>AV25/18</f>
        <v>0.94444444444444442</v>
      </c>
      <c r="AX25" s="125" t="s">
        <v>61</v>
      </c>
    </row>
    <row r="26" spans="1:57" s="94" customFormat="1" ht="15.75" x14ac:dyDescent="0.25">
      <c r="A26" s="28">
        <f>A25+1</f>
        <v>21</v>
      </c>
      <c r="B26" s="125" t="s">
        <v>62</v>
      </c>
      <c r="C26" s="9">
        <v>39</v>
      </c>
      <c r="D26" s="126">
        <v>50</v>
      </c>
      <c r="E26" s="51"/>
      <c r="F26" s="11">
        <f>IF(OR(D26&gt;(C26+40), ( D26&lt;(C26-0))),0,1)</f>
        <v>1</v>
      </c>
      <c r="G26" s="12">
        <v>870</v>
      </c>
      <c r="H26" s="126">
        <v>875</v>
      </c>
      <c r="I26" s="52"/>
      <c r="J26" s="11">
        <f>IF(OR(H26&gt;(G26+100),H26&lt;(G26-50)),0,1)</f>
        <v>1</v>
      </c>
      <c r="K26" s="12">
        <v>32</v>
      </c>
      <c r="L26" s="126">
        <v>32</v>
      </c>
      <c r="M26" s="53"/>
      <c r="N26" s="13">
        <f>IF(L26&lt;&gt;K26,1,1)</f>
        <v>1</v>
      </c>
      <c r="O26" s="126">
        <v>1027</v>
      </c>
      <c r="P26" s="126">
        <v>100</v>
      </c>
      <c r="Q26" s="13">
        <f>IF(P26&gt;=90,2,IF(P26&gt;=70,1,0))</f>
        <v>2</v>
      </c>
      <c r="R26" s="126">
        <v>479</v>
      </c>
      <c r="S26" s="14">
        <f>IF(R26&gt;150,1,0)</f>
        <v>1</v>
      </c>
      <c r="T26" s="54">
        <v>1061.19</v>
      </c>
      <c r="U26" s="126">
        <v>1203</v>
      </c>
      <c r="V26" s="30">
        <f>U26/T26</f>
        <v>1.1336329969185537</v>
      </c>
      <c r="W26" s="11">
        <f>IF(V26&gt;=80%,2,IF(V26&gt;=70%,1,0))</f>
        <v>2</v>
      </c>
      <c r="X26" s="31">
        <f>F26+J26+N26+Q26+S26+W26</f>
        <v>8</v>
      </c>
      <c r="Y26" s="126">
        <v>92</v>
      </c>
      <c r="Z26" s="18">
        <f>IF(Y26&gt;=90,2,IF(Y26&gt;=70,1,0))</f>
        <v>2</v>
      </c>
      <c r="AA26" s="126">
        <v>63</v>
      </c>
      <c r="AB26" s="18">
        <f>IF(AA26&gt;=75,2,IF(AA26&gt;=50,1,0))</f>
        <v>1</v>
      </c>
      <c r="AC26" s="126">
        <v>12420</v>
      </c>
      <c r="AD26" s="32">
        <f>AC26/H26/13</f>
        <v>1.0918681318681318</v>
      </c>
      <c r="AE26" s="13">
        <f>IF(AD26&gt;0.7,1,0)</f>
        <v>1</v>
      </c>
      <c r="AF26" s="126">
        <v>5618</v>
      </c>
      <c r="AG26" s="55"/>
      <c r="AH26" s="11">
        <f>IF(AF26&gt;H26*3,1,0)</f>
        <v>1</v>
      </c>
      <c r="AI26" s="126">
        <v>96</v>
      </c>
      <c r="AJ26" s="18">
        <f>IF(AI26&gt;=75,1,0)</f>
        <v>1</v>
      </c>
      <c r="AK26" s="34">
        <f>Z26+AB26+AE26+AH26+AJ26</f>
        <v>6</v>
      </c>
      <c r="AL26" s="126">
        <v>1777</v>
      </c>
      <c r="AM26" s="35">
        <f>AL26/H26</f>
        <v>2.0308571428571427</v>
      </c>
      <c r="AN26" s="127">
        <f>IF(AM26&gt;1.9,1,0)</f>
        <v>1</v>
      </c>
      <c r="AO26" s="126">
        <v>1915</v>
      </c>
      <c r="AP26" s="128">
        <f>AO26/H26</f>
        <v>2.1885714285714286</v>
      </c>
      <c r="AQ26" s="23">
        <f>IF(AP26&gt;1.9,1,0)</f>
        <v>1</v>
      </c>
      <c r="AR26" s="126">
        <v>1146</v>
      </c>
      <c r="AS26" s="36">
        <f>AR26/D26</f>
        <v>22.92</v>
      </c>
      <c r="AT26" s="18">
        <f>IF(AS26&gt;14,1,0)</f>
        <v>1</v>
      </c>
      <c r="AU26" s="25">
        <f>AN26+AQ26+AT26</f>
        <v>3</v>
      </c>
      <c r="AV26" s="26">
        <f>X26+AK26+AU26</f>
        <v>17</v>
      </c>
      <c r="AW26" s="27">
        <f>AV26/18</f>
        <v>0.94444444444444442</v>
      </c>
      <c r="AX26" s="125" t="s">
        <v>62</v>
      </c>
      <c r="AY26" s="96"/>
      <c r="AZ26" s="96"/>
      <c r="BA26" s="96"/>
      <c r="BB26" s="96"/>
      <c r="BC26" s="96"/>
      <c r="BD26" s="96"/>
      <c r="BE26" s="96"/>
    </row>
    <row r="27" spans="1:57" s="94" customFormat="1" ht="15.75" x14ac:dyDescent="0.25">
      <c r="A27" s="28">
        <f>A26+1</f>
        <v>22</v>
      </c>
      <c r="B27" s="125" t="s">
        <v>63</v>
      </c>
      <c r="C27" s="9">
        <v>63</v>
      </c>
      <c r="D27" s="126">
        <v>76</v>
      </c>
      <c r="E27" s="45"/>
      <c r="F27" s="11">
        <f>IF(OR(D27&gt;(C27+40), ( D27&lt;(C27-0))),0,1)</f>
        <v>1</v>
      </c>
      <c r="G27" s="12">
        <v>1564</v>
      </c>
      <c r="H27" s="126">
        <v>1584</v>
      </c>
      <c r="I27" s="45"/>
      <c r="J27" s="11">
        <f>IF(OR(H27&gt;(G27+100),H27&lt;(G27-50)),0,1)</f>
        <v>1</v>
      </c>
      <c r="K27" s="12">
        <v>53</v>
      </c>
      <c r="L27" s="126">
        <v>53</v>
      </c>
      <c r="M27" s="45"/>
      <c r="N27" s="13">
        <f>IF(L27&lt;&gt;K27,1,1)</f>
        <v>1</v>
      </c>
      <c r="O27" s="126">
        <v>2225</v>
      </c>
      <c r="P27" s="126">
        <v>100</v>
      </c>
      <c r="Q27" s="13">
        <f>IF(P27&gt;=90,2,IF(P27&gt;=70,1,0))</f>
        <v>2</v>
      </c>
      <c r="R27" s="126">
        <v>205</v>
      </c>
      <c r="S27" s="14">
        <f>IF(R27&gt;150,1,0)</f>
        <v>1</v>
      </c>
      <c r="T27" s="15">
        <v>1491.84</v>
      </c>
      <c r="U27" s="126">
        <v>1999</v>
      </c>
      <c r="V27" s="30">
        <f>U27/T27</f>
        <v>1.3399560274560276</v>
      </c>
      <c r="W27" s="11">
        <f>IF(V27&gt;=80%,2,IF(V27&gt;=70%,1,0))</f>
        <v>2</v>
      </c>
      <c r="X27" s="31">
        <f>F27+J27+N27+Q27+S27+W27</f>
        <v>8</v>
      </c>
      <c r="Y27" s="126">
        <v>92</v>
      </c>
      <c r="Z27" s="18">
        <f>IF(Y27&gt;=90,2,IF(Y27&gt;=70,1,0))</f>
        <v>2</v>
      </c>
      <c r="AA27" s="126">
        <v>79</v>
      </c>
      <c r="AB27" s="18">
        <f>IF(AA27&gt;=75,2,IF(AA27&gt;=50,1,0))</f>
        <v>2</v>
      </c>
      <c r="AC27" s="126">
        <v>22804</v>
      </c>
      <c r="AD27" s="32">
        <f>AC27/H27/13</f>
        <v>1.1074203574203574</v>
      </c>
      <c r="AE27" s="13">
        <f>IF(AD27&gt;0.7,1,0)</f>
        <v>1</v>
      </c>
      <c r="AF27" s="126">
        <v>12194</v>
      </c>
      <c r="AG27" s="44"/>
      <c r="AH27" s="11">
        <f>IF(AF27&gt;H27*3,1,0)</f>
        <v>1</v>
      </c>
      <c r="AI27" s="126">
        <v>99</v>
      </c>
      <c r="AJ27" s="18">
        <f>IF(AI27&gt;=75,1,0)</f>
        <v>1</v>
      </c>
      <c r="AK27" s="34">
        <f>Z27+AB27+AE27+AH27+AJ27</f>
        <v>7</v>
      </c>
      <c r="AL27" s="126">
        <v>5275</v>
      </c>
      <c r="AM27" s="35">
        <f>AL27/H27</f>
        <v>3.3301767676767677</v>
      </c>
      <c r="AN27" s="127">
        <f>IF(AM27&gt;1.9,1,0)</f>
        <v>1</v>
      </c>
      <c r="AO27" s="126">
        <v>1837</v>
      </c>
      <c r="AP27" s="128">
        <f>AO27/H27</f>
        <v>1.1597222222222223</v>
      </c>
      <c r="AQ27" s="23">
        <f>IF(AP27&gt;1.9,1,0)</f>
        <v>0</v>
      </c>
      <c r="AR27" s="126">
        <v>1823</v>
      </c>
      <c r="AS27" s="36">
        <f>AR27/D27</f>
        <v>23.986842105263158</v>
      </c>
      <c r="AT27" s="18">
        <f>IF(AS27&gt;14,1,0)</f>
        <v>1</v>
      </c>
      <c r="AU27" s="25">
        <f>AN27+AQ27+AT27</f>
        <v>2</v>
      </c>
      <c r="AV27" s="26">
        <f>X27+AK27+AU27</f>
        <v>17</v>
      </c>
      <c r="AW27" s="27">
        <f>AV27/18</f>
        <v>0.94444444444444442</v>
      </c>
      <c r="AX27" s="125" t="s">
        <v>63</v>
      </c>
    </row>
    <row r="28" spans="1:57" s="94" customFormat="1" ht="15.75" x14ac:dyDescent="0.25">
      <c r="A28" s="28">
        <f>A27+1</f>
        <v>23</v>
      </c>
      <c r="B28" s="125" t="s">
        <v>64</v>
      </c>
      <c r="C28" s="9">
        <v>53</v>
      </c>
      <c r="D28" s="126">
        <v>63</v>
      </c>
      <c r="E28" s="46"/>
      <c r="F28" s="11">
        <f>IF(OR(D28&gt;(C28+40), ( D28&lt;(C28-0))),0,1)</f>
        <v>1</v>
      </c>
      <c r="G28" s="12">
        <v>1288</v>
      </c>
      <c r="H28" s="126">
        <v>1313</v>
      </c>
      <c r="I28" s="40"/>
      <c r="J28" s="11">
        <f>IF(OR(H28&gt;(G28+100),H28&lt;(G28-50)),0,1)</f>
        <v>1</v>
      </c>
      <c r="K28" s="12">
        <v>46</v>
      </c>
      <c r="L28" s="126">
        <v>50</v>
      </c>
      <c r="M28" s="31"/>
      <c r="N28" s="13">
        <f>IF(L28&lt;&gt;K28,1,1)</f>
        <v>1</v>
      </c>
      <c r="O28" s="126">
        <v>1876</v>
      </c>
      <c r="P28" s="126">
        <v>98</v>
      </c>
      <c r="Q28" s="13">
        <f>IF(P28&gt;=90,2,IF(P28&gt;=70,1,0))</f>
        <v>2</v>
      </c>
      <c r="R28" s="126">
        <v>233</v>
      </c>
      <c r="S28" s="14">
        <f>IF(R28&gt;150,1,0)</f>
        <v>1</v>
      </c>
      <c r="T28" s="15">
        <v>1632.9299999999998</v>
      </c>
      <c r="U28" s="126">
        <v>1743</v>
      </c>
      <c r="V28" s="30">
        <f>U28/T28</f>
        <v>1.0674064411824145</v>
      </c>
      <c r="W28" s="11">
        <f>IF(V28&gt;=80%,2,IF(V28&gt;=70%,1,0))</f>
        <v>2</v>
      </c>
      <c r="X28" s="31">
        <f>F28+J28+N28+Q28+S28+W28</f>
        <v>8</v>
      </c>
      <c r="Y28" s="126">
        <v>96</v>
      </c>
      <c r="Z28" s="18">
        <f>IF(Y28&gt;=90,2,IF(Y28&gt;=70,1,0))</f>
        <v>2</v>
      </c>
      <c r="AA28" s="126">
        <v>92</v>
      </c>
      <c r="AB28" s="18">
        <f>IF(AA28&gt;=75,2,IF(AA28&gt;=50,1,0))</f>
        <v>2</v>
      </c>
      <c r="AC28" s="126">
        <v>16880</v>
      </c>
      <c r="AD28" s="32">
        <f>AC28/H28/13</f>
        <v>0.98892729509637356</v>
      </c>
      <c r="AE28" s="13">
        <f>IF(AD28&gt;0.7,1,0)</f>
        <v>1</v>
      </c>
      <c r="AF28" s="126">
        <v>10665</v>
      </c>
      <c r="AG28" s="33"/>
      <c r="AH28" s="11">
        <f>IF(AF28&gt;H28*3,1,0)</f>
        <v>1</v>
      </c>
      <c r="AI28" s="126">
        <v>97</v>
      </c>
      <c r="AJ28" s="18">
        <f>IF(AI28&gt;=75,1,0)</f>
        <v>1</v>
      </c>
      <c r="AK28" s="34">
        <f>Z28+AB28+AE28+AH28+AJ28</f>
        <v>7</v>
      </c>
      <c r="AL28" s="126">
        <v>6078</v>
      </c>
      <c r="AM28" s="35">
        <f>AL28/H28</f>
        <v>4.629093678598629</v>
      </c>
      <c r="AN28" s="127">
        <f>IF(AM28&gt;1.9,1,0)</f>
        <v>1</v>
      </c>
      <c r="AO28" s="126">
        <v>2081</v>
      </c>
      <c r="AP28" s="128">
        <f>AO28/H28</f>
        <v>1.584920030464585</v>
      </c>
      <c r="AQ28" s="23">
        <f>IF(AP28&gt;1.9,1,0)</f>
        <v>0</v>
      </c>
      <c r="AR28" s="126">
        <v>2064</v>
      </c>
      <c r="AS28" s="36">
        <f>AR28/D28</f>
        <v>32.761904761904759</v>
      </c>
      <c r="AT28" s="18">
        <f>IF(AS28&gt;14,1,0)</f>
        <v>1</v>
      </c>
      <c r="AU28" s="25">
        <f>AN28+AQ28+AT28</f>
        <v>2</v>
      </c>
      <c r="AV28" s="26">
        <f>X28+AK28+AU28</f>
        <v>17</v>
      </c>
      <c r="AW28" s="27">
        <f>AV28/18</f>
        <v>0.94444444444444442</v>
      </c>
      <c r="AX28" s="125" t="s">
        <v>64</v>
      </c>
    </row>
    <row r="29" spans="1:57" s="94" customFormat="1" ht="15.75" x14ac:dyDescent="0.25">
      <c r="A29" s="28">
        <f>A28+1</f>
        <v>24</v>
      </c>
      <c r="B29" s="125" t="s">
        <v>65</v>
      </c>
      <c r="C29" s="9">
        <v>56</v>
      </c>
      <c r="D29" s="126">
        <v>65</v>
      </c>
      <c r="E29" s="46"/>
      <c r="F29" s="11">
        <f>IF(OR(D29&gt;(C29+40), ( D29&lt;(C29-0))),0,1)</f>
        <v>1</v>
      </c>
      <c r="G29" s="12">
        <v>1247</v>
      </c>
      <c r="H29" s="126">
        <v>1241</v>
      </c>
      <c r="I29" s="40"/>
      <c r="J29" s="11">
        <f>IF(OR(H29&gt;(G29+100),H29&lt;(G29-50)),0,1)</f>
        <v>1</v>
      </c>
      <c r="K29" s="12">
        <v>42</v>
      </c>
      <c r="L29" s="126">
        <v>42</v>
      </c>
      <c r="M29" s="31"/>
      <c r="N29" s="13">
        <f>IF(L29&lt;&gt;K29,1,1)</f>
        <v>1</v>
      </c>
      <c r="O29" s="126">
        <v>1769</v>
      </c>
      <c r="P29" s="126">
        <v>99</v>
      </c>
      <c r="Q29" s="13">
        <f>IF(P29&gt;=90,2,IF(P29&gt;=70,1,0))</f>
        <v>2</v>
      </c>
      <c r="R29" s="126">
        <v>341</v>
      </c>
      <c r="S29" s="14">
        <f>IF(R29&gt;150,1,0)</f>
        <v>1</v>
      </c>
      <c r="T29" s="41">
        <v>1622.88</v>
      </c>
      <c r="U29" s="126">
        <v>1631</v>
      </c>
      <c r="V29" s="30">
        <f>U29/T29</f>
        <v>1.0050034506556245</v>
      </c>
      <c r="W29" s="11">
        <f>IF(V29&gt;=80%,2,IF(V29&gt;=70%,1,0))</f>
        <v>2</v>
      </c>
      <c r="X29" s="31">
        <f>F29+J29+N29+Q29+S29+W29</f>
        <v>8</v>
      </c>
      <c r="Y29" s="126">
        <v>86</v>
      </c>
      <c r="Z29" s="18">
        <f>IF(Y29&gt;=90,2,IF(Y29&gt;=70,1,0))</f>
        <v>1</v>
      </c>
      <c r="AA29" s="126">
        <v>86</v>
      </c>
      <c r="AB29" s="18">
        <f>IF(AA29&gt;=75,2,IF(AA29&gt;=50,1,0))</f>
        <v>2</v>
      </c>
      <c r="AC29" s="126">
        <v>19468</v>
      </c>
      <c r="AD29" s="32">
        <f>AC29/H29/13</f>
        <v>1.206719147089816</v>
      </c>
      <c r="AE29" s="13">
        <f>IF(AD29&gt;0.7,1,0)</f>
        <v>1</v>
      </c>
      <c r="AF29" s="126">
        <v>6296</v>
      </c>
      <c r="AG29" s="33"/>
      <c r="AH29" s="11">
        <f>IF(AF29&gt;H29*3,1,0)</f>
        <v>1</v>
      </c>
      <c r="AI29" s="126">
        <v>100</v>
      </c>
      <c r="AJ29" s="18">
        <f>IF(AI29&gt;=75,1,0)</f>
        <v>1</v>
      </c>
      <c r="AK29" s="34">
        <f>Z29+AB29+AE29+AH29+AJ29</f>
        <v>6</v>
      </c>
      <c r="AL29" s="126">
        <v>3360</v>
      </c>
      <c r="AM29" s="35">
        <f>AL29/H29</f>
        <v>2.7074939564867044</v>
      </c>
      <c r="AN29" s="127">
        <f>IF(AM29&gt;1.9,1,0)</f>
        <v>1</v>
      </c>
      <c r="AO29" s="126">
        <v>2466</v>
      </c>
      <c r="AP29" s="128">
        <f>AO29/H29</f>
        <v>1.9871071716357775</v>
      </c>
      <c r="AQ29" s="23">
        <f>IF(AP29&gt;1.9,1,0)</f>
        <v>1</v>
      </c>
      <c r="AR29" s="126">
        <v>1791</v>
      </c>
      <c r="AS29" s="36">
        <f>AR29/D29</f>
        <v>27.553846153846155</v>
      </c>
      <c r="AT29" s="18">
        <f>IF(AS29&gt;14,1,0)</f>
        <v>1</v>
      </c>
      <c r="AU29" s="25">
        <f>AN29+AQ29+AT29</f>
        <v>3</v>
      </c>
      <c r="AV29" s="26">
        <f>X29+AK29+AU29</f>
        <v>17</v>
      </c>
      <c r="AW29" s="27">
        <f>AV29/18</f>
        <v>0.94444444444444442</v>
      </c>
      <c r="AX29" s="125" t="s">
        <v>65</v>
      </c>
    </row>
    <row r="30" spans="1:57" s="94" customFormat="1" ht="15.75" x14ac:dyDescent="0.25">
      <c r="A30" s="28">
        <f>A29+1</f>
        <v>25</v>
      </c>
      <c r="B30" s="125" t="s">
        <v>66</v>
      </c>
      <c r="C30" s="9">
        <v>38</v>
      </c>
      <c r="D30" s="126">
        <v>44</v>
      </c>
      <c r="E30" s="46"/>
      <c r="F30" s="11">
        <f>IF(OR(D30&gt;(C30+40), ( D30&lt;(C30-0))),0,1)</f>
        <v>1</v>
      </c>
      <c r="G30" s="12">
        <v>806</v>
      </c>
      <c r="H30" s="126">
        <v>815</v>
      </c>
      <c r="I30" s="40"/>
      <c r="J30" s="11">
        <f>IF(OR(H30&gt;(G30+100),H30&lt;(G30-50)),0,1)</f>
        <v>1</v>
      </c>
      <c r="K30" s="12">
        <v>28</v>
      </c>
      <c r="L30" s="126">
        <v>28</v>
      </c>
      <c r="M30" s="31"/>
      <c r="N30" s="13">
        <f>IF(L30&lt;&gt;K30,1,1)</f>
        <v>1</v>
      </c>
      <c r="O30" s="126">
        <v>1337</v>
      </c>
      <c r="P30" s="126">
        <v>100</v>
      </c>
      <c r="Q30" s="13">
        <f>IF(P30&gt;=90,2,IF(P30&gt;=70,1,0))</f>
        <v>2</v>
      </c>
      <c r="R30" s="126">
        <v>376</v>
      </c>
      <c r="S30" s="14">
        <f>IF(R30&gt;150,1,0)</f>
        <v>1</v>
      </c>
      <c r="T30" s="15">
        <v>901.74</v>
      </c>
      <c r="U30" s="126">
        <v>1043</v>
      </c>
      <c r="V30" s="30">
        <f>U30/T30</f>
        <v>1.1566526936811055</v>
      </c>
      <c r="W30" s="11">
        <f>IF(V30&gt;=80%,2,IF(V30&gt;=70%,1,0))</f>
        <v>2</v>
      </c>
      <c r="X30" s="31">
        <f>F30+J30+N30+Q30+S30+W30</f>
        <v>8</v>
      </c>
      <c r="Y30" s="126">
        <v>97</v>
      </c>
      <c r="Z30" s="18">
        <f>IF(Y30&gt;=90,2,IF(Y30&gt;=70,1,0))</f>
        <v>2</v>
      </c>
      <c r="AA30" s="126">
        <v>92</v>
      </c>
      <c r="AB30" s="18">
        <f>IF(AA30&gt;=75,2,IF(AA30&gt;=50,1,0))</f>
        <v>2</v>
      </c>
      <c r="AC30" s="126">
        <v>14731</v>
      </c>
      <c r="AD30" s="32">
        <f>AC30/H30/13</f>
        <v>1.3903728173666823</v>
      </c>
      <c r="AE30" s="13">
        <f>IF(AD30&gt;0.7,1,0)</f>
        <v>1</v>
      </c>
      <c r="AF30" s="126">
        <v>6556</v>
      </c>
      <c r="AG30" s="33"/>
      <c r="AH30" s="11">
        <f>IF(AF30&gt;H30*3,1,0)</f>
        <v>1</v>
      </c>
      <c r="AI30" s="126">
        <v>97</v>
      </c>
      <c r="AJ30" s="18">
        <f>IF(AI30&gt;=75,1,0)</f>
        <v>1</v>
      </c>
      <c r="AK30" s="34">
        <f>Z30+AB30+AE30+AH30+AJ30</f>
        <v>7</v>
      </c>
      <c r="AL30" s="126">
        <v>2842</v>
      </c>
      <c r="AM30" s="35">
        <f>AL30/H30</f>
        <v>3.4871165644171778</v>
      </c>
      <c r="AN30" s="127">
        <f>IF(AM30&gt;1.9,1,0)</f>
        <v>1</v>
      </c>
      <c r="AO30" s="126">
        <v>507</v>
      </c>
      <c r="AP30" s="128">
        <f>AO30/H30</f>
        <v>0.62208588957055211</v>
      </c>
      <c r="AQ30" s="23">
        <f>IF(AP30&gt;1.9,1,0)</f>
        <v>0</v>
      </c>
      <c r="AR30" s="126">
        <v>1548</v>
      </c>
      <c r="AS30" s="36">
        <f>AR30/D30</f>
        <v>35.18181818181818</v>
      </c>
      <c r="AT30" s="18">
        <f>IF(AS30&gt;14,1,0)</f>
        <v>1</v>
      </c>
      <c r="AU30" s="25">
        <f>AN30+AQ30+AT30</f>
        <v>2</v>
      </c>
      <c r="AV30" s="26">
        <f>X30+AK30+AU30</f>
        <v>17</v>
      </c>
      <c r="AW30" s="27">
        <f>AV30/18</f>
        <v>0.94444444444444442</v>
      </c>
      <c r="AX30" s="125" t="s">
        <v>66</v>
      </c>
    </row>
    <row r="31" spans="1:57" s="94" customFormat="1" ht="15.75" x14ac:dyDescent="0.25">
      <c r="A31" s="28">
        <f>A30+1</f>
        <v>26</v>
      </c>
      <c r="B31" s="125" t="s">
        <v>67</v>
      </c>
      <c r="C31" s="9">
        <v>53</v>
      </c>
      <c r="D31" s="126">
        <v>59</v>
      </c>
      <c r="E31" s="42"/>
      <c r="F31" s="11">
        <f>IF(OR(D31&gt;(C31+40), ( D31&lt;(C31-0))),0,1)</f>
        <v>1</v>
      </c>
      <c r="G31" s="12">
        <v>1151</v>
      </c>
      <c r="H31" s="126">
        <v>1159</v>
      </c>
      <c r="I31" s="43"/>
      <c r="J31" s="11">
        <f>IF(OR(H31&gt;(G31+100),H31&lt;(G31-50)),0,1)</f>
        <v>1</v>
      </c>
      <c r="K31" s="12">
        <v>42</v>
      </c>
      <c r="L31" s="126">
        <v>42</v>
      </c>
      <c r="M31" s="31"/>
      <c r="N31" s="13">
        <f>IF(L31&lt;&gt;K31,1,1)</f>
        <v>1</v>
      </c>
      <c r="O31" s="126">
        <v>1124</v>
      </c>
      <c r="P31" s="126">
        <v>100</v>
      </c>
      <c r="Q31" s="13">
        <f>IF(P31&gt;=90,2,IF(P31&gt;=70,1,0))</f>
        <v>2</v>
      </c>
      <c r="R31" s="126">
        <v>195</v>
      </c>
      <c r="S31" s="14">
        <f>IF(R31&gt;150,1,0)</f>
        <v>1</v>
      </c>
      <c r="T31" s="48">
        <v>1282.5999999999999</v>
      </c>
      <c r="U31" s="126">
        <v>1584</v>
      </c>
      <c r="V31" s="30">
        <f>U31/T31</f>
        <v>1.2349914236706689</v>
      </c>
      <c r="W31" s="11">
        <f>IF(V31&gt;=80%,2,IF(V31&gt;=70%,1,0))</f>
        <v>2</v>
      </c>
      <c r="X31" s="31">
        <f>F31+J31+N31+Q31+S31+W31</f>
        <v>8</v>
      </c>
      <c r="Y31" s="126">
        <v>99</v>
      </c>
      <c r="Z31" s="18">
        <f>IF(Y31&gt;=90,2,IF(Y31&gt;=70,1,0))</f>
        <v>2</v>
      </c>
      <c r="AA31" s="126">
        <v>98</v>
      </c>
      <c r="AB31" s="18">
        <f>IF(AA31&gt;=75,2,IF(AA31&gt;=50,1,0))</f>
        <v>2</v>
      </c>
      <c r="AC31" s="126">
        <v>24340</v>
      </c>
      <c r="AD31" s="32">
        <f>AC31/H31/13</f>
        <v>1.6154509855976638</v>
      </c>
      <c r="AE31" s="13">
        <f>IF(AD31&gt;0.7,1,0)</f>
        <v>1</v>
      </c>
      <c r="AF31" s="126">
        <v>7713</v>
      </c>
      <c r="AG31" s="44"/>
      <c r="AH31" s="11">
        <f>IF(AF31&gt;H31*3,1,0)</f>
        <v>1</v>
      </c>
      <c r="AI31" s="126">
        <v>100</v>
      </c>
      <c r="AJ31" s="18">
        <f>IF(AI31&gt;=75,1,0)</f>
        <v>1</v>
      </c>
      <c r="AK31" s="34">
        <f>Z31+AB31+AE31+AH31+AJ31</f>
        <v>7</v>
      </c>
      <c r="AL31" s="126">
        <v>3128</v>
      </c>
      <c r="AM31" s="35">
        <f>AL31/H31</f>
        <v>2.6988783433994823</v>
      </c>
      <c r="AN31" s="127">
        <f>IF(AM31&gt;1.9,1,0)</f>
        <v>1</v>
      </c>
      <c r="AO31" s="126">
        <v>1280</v>
      </c>
      <c r="AP31" s="128">
        <f>AO31/H31</f>
        <v>1.1044003451251079</v>
      </c>
      <c r="AQ31" s="23">
        <f>IF(AP31&gt;1.9,1,0)</f>
        <v>0</v>
      </c>
      <c r="AR31" s="126">
        <v>1709</v>
      </c>
      <c r="AS31" s="36">
        <f>AR31/D31</f>
        <v>28.966101694915253</v>
      </c>
      <c r="AT31" s="18">
        <f>IF(AS31&gt;14,1,0)</f>
        <v>1</v>
      </c>
      <c r="AU31" s="25">
        <f>AN31+AQ31+AT31</f>
        <v>2</v>
      </c>
      <c r="AV31" s="26">
        <f>X31+AK31+AU31</f>
        <v>17</v>
      </c>
      <c r="AW31" s="27">
        <f>AV31/18</f>
        <v>0.94444444444444442</v>
      </c>
      <c r="AX31" s="125" t="s">
        <v>67</v>
      </c>
    </row>
    <row r="32" spans="1:57" s="94" customFormat="1" ht="15.75" x14ac:dyDescent="0.25">
      <c r="A32" s="28">
        <f>A31+1</f>
        <v>27</v>
      </c>
      <c r="B32" s="125" t="s">
        <v>68</v>
      </c>
      <c r="C32" s="9">
        <v>44</v>
      </c>
      <c r="D32" s="126">
        <v>59</v>
      </c>
      <c r="E32" s="29"/>
      <c r="F32" s="11">
        <f>IF(OR(D32&gt;(C32+40), ( D32&lt;(C32-0))),0,1)</f>
        <v>1</v>
      </c>
      <c r="G32" s="12">
        <v>987</v>
      </c>
      <c r="H32" s="126">
        <v>990</v>
      </c>
      <c r="I32" s="29"/>
      <c r="J32" s="11">
        <f>IF(OR(H32&gt;(G32+100),H32&lt;(G32-50)),0,1)</f>
        <v>1</v>
      </c>
      <c r="K32" s="12">
        <v>36</v>
      </c>
      <c r="L32" s="126">
        <v>36</v>
      </c>
      <c r="M32" s="29"/>
      <c r="N32" s="13">
        <f>IF(L32&lt;&gt;K32,1,1)</f>
        <v>1</v>
      </c>
      <c r="O32" s="126">
        <v>1584</v>
      </c>
      <c r="P32" s="126">
        <v>100</v>
      </c>
      <c r="Q32" s="13">
        <f>IF(P32&gt;=90,2,IF(P32&gt;=70,1,0))</f>
        <v>2</v>
      </c>
      <c r="R32" s="126">
        <v>226</v>
      </c>
      <c r="S32" s="14">
        <f>IF(R32&gt;150,1,0)</f>
        <v>1</v>
      </c>
      <c r="T32" s="15">
        <v>792</v>
      </c>
      <c r="U32" s="126">
        <v>1351</v>
      </c>
      <c r="V32" s="30">
        <f>U32/T32</f>
        <v>1.7058080808080809</v>
      </c>
      <c r="W32" s="11">
        <f>IF(V32&gt;=80%,2,IF(V32&gt;=70%,1,0))</f>
        <v>2</v>
      </c>
      <c r="X32" s="31">
        <f>F32+J32+N32+Q32+S32+W32</f>
        <v>8</v>
      </c>
      <c r="Y32" s="126">
        <v>85</v>
      </c>
      <c r="Z32" s="18">
        <f>IF(Y32&gt;=90,2,IF(Y32&gt;=70,1,0))</f>
        <v>1</v>
      </c>
      <c r="AA32" s="126">
        <v>87</v>
      </c>
      <c r="AB32" s="18">
        <f>IF(AA32&gt;=75,2,IF(AA32&gt;=50,1,0))</f>
        <v>2</v>
      </c>
      <c r="AC32" s="126">
        <v>13348</v>
      </c>
      <c r="AD32" s="32">
        <f>AC32/H32/13</f>
        <v>1.0371406371406371</v>
      </c>
      <c r="AE32" s="13">
        <f>IF(AD32&gt;0.7,1,0)</f>
        <v>1</v>
      </c>
      <c r="AF32" s="126">
        <v>6623</v>
      </c>
      <c r="AG32" s="33"/>
      <c r="AH32" s="11">
        <f>IF(AF32&gt;H32*3,1,0)</f>
        <v>1</v>
      </c>
      <c r="AI32" s="126">
        <v>100</v>
      </c>
      <c r="AJ32" s="18">
        <f>IF(AI32&gt;=75,1,0)</f>
        <v>1</v>
      </c>
      <c r="AK32" s="34">
        <f>Z32+AB32+AE32+AH32+AJ32</f>
        <v>6</v>
      </c>
      <c r="AL32" s="126">
        <v>11863</v>
      </c>
      <c r="AM32" s="35">
        <f>AL32/H32</f>
        <v>11.982828282828283</v>
      </c>
      <c r="AN32" s="127">
        <f>IF(AM32&gt;1.9,1,0)</f>
        <v>1</v>
      </c>
      <c r="AO32" s="126">
        <v>11718</v>
      </c>
      <c r="AP32" s="128">
        <f>AO32/H32</f>
        <v>11.836363636363636</v>
      </c>
      <c r="AQ32" s="23">
        <f>IF(AP32&gt;1.9,1,0)</f>
        <v>1</v>
      </c>
      <c r="AR32" s="126">
        <v>1696</v>
      </c>
      <c r="AS32" s="36">
        <f>AR32/D32</f>
        <v>28.745762711864408</v>
      </c>
      <c r="AT32" s="18">
        <f>IF(AS32&gt;14,1,0)</f>
        <v>1</v>
      </c>
      <c r="AU32" s="25">
        <f>AN32+AQ32+AT32</f>
        <v>3</v>
      </c>
      <c r="AV32" s="26">
        <f>X32+AK32+AU32</f>
        <v>17</v>
      </c>
      <c r="AW32" s="27">
        <f>AV32/18</f>
        <v>0.94444444444444442</v>
      </c>
      <c r="AX32" s="125" t="s">
        <v>68</v>
      </c>
    </row>
    <row r="33" spans="1:57" s="94" customFormat="1" ht="15.75" x14ac:dyDescent="0.25">
      <c r="A33" s="28">
        <f>A32+1</f>
        <v>28</v>
      </c>
      <c r="B33" s="125" t="s">
        <v>69</v>
      </c>
      <c r="C33" s="9">
        <v>63</v>
      </c>
      <c r="D33" s="126">
        <v>88</v>
      </c>
      <c r="E33" s="29"/>
      <c r="F33" s="11">
        <f>IF(OR(D33&gt;(C33+40), ( D33&lt;(C33-0))),0,1)</f>
        <v>1</v>
      </c>
      <c r="G33" s="12">
        <v>1529</v>
      </c>
      <c r="H33" s="126">
        <v>1544</v>
      </c>
      <c r="I33" s="29"/>
      <c r="J33" s="11">
        <f>IF(OR(H33&gt;(G33+100),H33&lt;(G33-50)),0,1)</f>
        <v>1</v>
      </c>
      <c r="K33" s="12">
        <v>51</v>
      </c>
      <c r="L33" s="126">
        <v>51</v>
      </c>
      <c r="M33" s="29"/>
      <c r="N33" s="13">
        <f>IF(L33&lt;&gt;K33,1,1)</f>
        <v>1</v>
      </c>
      <c r="O33" s="126">
        <v>2178</v>
      </c>
      <c r="P33" s="126">
        <v>98</v>
      </c>
      <c r="Q33" s="13">
        <f>IF(P33&gt;=90,2,IF(P33&gt;=70,1,0))</f>
        <v>2</v>
      </c>
      <c r="R33" s="126">
        <v>210</v>
      </c>
      <c r="S33" s="14">
        <f>IF(R33&gt;150,1,0)</f>
        <v>1</v>
      </c>
      <c r="T33" s="15">
        <v>1386</v>
      </c>
      <c r="U33" s="126">
        <v>1951</v>
      </c>
      <c r="V33" s="30">
        <f>U33/T33</f>
        <v>1.4076479076479076</v>
      </c>
      <c r="W33" s="11">
        <f>IF(V33&gt;=80%,2,IF(V33&gt;=70%,1,0))</f>
        <v>2</v>
      </c>
      <c r="X33" s="31">
        <f>F33+J33+N33+Q33+S33+W33</f>
        <v>8</v>
      </c>
      <c r="Y33" s="126">
        <v>91</v>
      </c>
      <c r="Z33" s="18">
        <f>IF(Y33&gt;=90,2,IF(Y33&gt;=70,1,0))</f>
        <v>2</v>
      </c>
      <c r="AA33" s="126">
        <v>86</v>
      </c>
      <c r="AB33" s="18">
        <f>IF(AA33&gt;=75,2,IF(AA33&gt;=50,1,0))</f>
        <v>2</v>
      </c>
      <c r="AC33" s="126">
        <v>25589</v>
      </c>
      <c r="AD33" s="32">
        <f>AC33/H33/13</f>
        <v>1.2748605021921084</v>
      </c>
      <c r="AE33" s="13">
        <f>IF(AD33&gt;0.7,1,0)</f>
        <v>1</v>
      </c>
      <c r="AF33" s="126">
        <v>9550</v>
      </c>
      <c r="AG33" s="33"/>
      <c r="AH33" s="11">
        <f>IF(AF33&gt;H33*3,1,0)</f>
        <v>1</v>
      </c>
      <c r="AI33" s="126">
        <v>97</v>
      </c>
      <c r="AJ33" s="18">
        <f>IF(AI33&gt;=75,1,0)</f>
        <v>1</v>
      </c>
      <c r="AK33" s="34">
        <f>Z33+AB33+AE33+AH33+AJ33</f>
        <v>7</v>
      </c>
      <c r="AL33" s="126">
        <v>3377</v>
      </c>
      <c r="AM33" s="35">
        <f>AL33/H33</f>
        <v>2.187176165803109</v>
      </c>
      <c r="AN33" s="127">
        <f>IF(AM33&gt;1.9,1,0)</f>
        <v>1</v>
      </c>
      <c r="AO33" s="126">
        <v>2128</v>
      </c>
      <c r="AP33" s="128">
        <f>AO33/H33</f>
        <v>1.3782383419689119</v>
      </c>
      <c r="AQ33" s="23">
        <f>IF(AP33&gt;1.9,1,0)</f>
        <v>0</v>
      </c>
      <c r="AR33" s="126">
        <v>1977</v>
      </c>
      <c r="AS33" s="36">
        <f>AR33/D33</f>
        <v>22.46590909090909</v>
      </c>
      <c r="AT33" s="18">
        <f>IF(AS33&gt;14,1,0)</f>
        <v>1</v>
      </c>
      <c r="AU33" s="25">
        <f>AN33+AQ33+AT33</f>
        <v>2</v>
      </c>
      <c r="AV33" s="26">
        <f>X33+AK33+AU33</f>
        <v>17</v>
      </c>
      <c r="AW33" s="27">
        <f>AV33/18</f>
        <v>0.94444444444444442</v>
      </c>
      <c r="AX33" s="125" t="s">
        <v>69</v>
      </c>
      <c r="AY33" s="93"/>
      <c r="AZ33" s="93"/>
      <c r="BA33" s="93"/>
      <c r="BB33" s="93"/>
      <c r="BC33" s="93"/>
      <c r="BD33" s="93"/>
      <c r="BE33" s="93"/>
    </row>
    <row r="34" spans="1:57" s="94" customFormat="1" ht="15.75" x14ac:dyDescent="0.25">
      <c r="A34" s="28">
        <f>A33+1</f>
        <v>29</v>
      </c>
      <c r="B34" s="125" t="s">
        <v>70</v>
      </c>
      <c r="C34" s="9">
        <v>105</v>
      </c>
      <c r="D34" s="126">
        <v>122</v>
      </c>
      <c r="E34" s="47"/>
      <c r="F34" s="11">
        <f>IF(OR(D34&gt;(C34+40), ( D34&lt;(C34-0))),0,1)</f>
        <v>1</v>
      </c>
      <c r="G34" s="12">
        <v>3049</v>
      </c>
      <c r="H34" s="126">
        <v>3061</v>
      </c>
      <c r="I34" s="47"/>
      <c r="J34" s="11">
        <f>IF(OR(H34&gt;(G34+100),H34&lt;(G34-50)),0,1)</f>
        <v>1</v>
      </c>
      <c r="K34" s="12">
        <v>89</v>
      </c>
      <c r="L34" s="126">
        <v>89</v>
      </c>
      <c r="M34" s="31"/>
      <c r="N34" s="13">
        <f>IF(L34&lt;&gt;K34,1,1)</f>
        <v>1</v>
      </c>
      <c r="O34" s="126">
        <v>5030</v>
      </c>
      <c r="P34" s="126">
        <v>99</v>
      </c>
      <c r="Q34" s="13">
        <f>IF(P34&gt;=90,2,IF(P34&gt;=70,1,0))</f>
        <v>2</v>
      </c>
      <c r="R34" s="126">
        <v>305</v>
      </c>
      <c r="S34" s="14">
        <f>IF(R34&gt;150,1,0)</f>
        <v>1</v>
      </c>
      <c r="T34" s="56">
        <v>2601.9</v>
      </c>
      <c r="U34" s="126">
        <v>3199</v>
      </c>
      <c r="V34" s="30">
        <f>U34/T34</f>
        <v>1.229486144740382</v>
      </c>
      <c r="W34" s="11">
        <f>IF(V34&gt;=80%,2,IF(V34&gt;=70%,1,0))</f>
        <v>2</v>
      </c>
      <c r="X34" s="31">
        <f>F34+J34+N34+Q34+S34+W34</f>
        <v>8</v>
      </c>
      <c r="Y34" s="126">
        <v>90</v>
      </c>
      <c r="Z34" s="18">
        <f>IF(Y34&gt;=90,2,IF(Y34&gt;=70,1,0))</f>
        <v>2</v>
      </c>
      <c r="AA34" s="126">
        <v>80</v>
      </c>
      <c r="AB34" s="18">
        <f>IF(AA34&gt;=75,2,IF(AA34&gt;=50,1,0))</f>
        <v>2</v>
      </c>
      <c r="AC34" s="126">
        <v>46387</v>
      </c>
      <c r="AD34" s="32">
        <f>AC34/H34/13</f>
        <v>1.1657075365013947</v>
      </c>
      <c r="AE34" s="13">
        <f>IF(AD34&gt;0.7,1,0)</f>
        <v>1</v>
      </c>
      <c r="AF34" s="126">
        <v>13770</v>
      </c>
      <c r="AG34" s="44"/>
      <c r="AH34" s="11">
        <f>IF(AF34&gt;H34*3,1,0)</f>
        <v>1</v>
      </c>
      <c r="AI34" s="126">
        <v>98</v>
      </c>
      <c r="AJ34" s="18">
        <f>IF(AI34&gt;=75,1,0)</f>
        <v>1</v>
      </c>
      <c r="AK34" s="34">
        <f>Z34+AB34+AE34+AH34+AJ34</f>
        <v>7</v>
      </c>
      <c r="AL34" s="126">
        <v>5776</v>
      </c>
      <c r="AM34" s="35">
        <f>AL34/H34</f>
        <v>1.8869650441032342</v>
      </c>
      <c r="AN34" s="127">
        <f>IF(AM34&gt;1.9,1,0)</f>
        <v>0</v>
      </c>
      <c r="AO34" s="126">
        <v>6833</v>
      </c>
      <c r="AP34" s="128">
        <f>AO34/H34</f>
        <v>2.2322770336491344</v>
      </c>
      <c r="AQ34" s="23">
        <f>IF(AP34&gt;1.9,1,0)</f>
        <v>1</v>
      </c>
      <c r="AR34" s="126">
        <v>6654</v>
      </c>
      <c r="AS34" s="36">
        <f>AR34/D34</f>
        <v>54.540983606557376</v>
      </c>
      <c r="AT34" s="18">
        <f>IF(AS34&gt;14,1,0)</f>
        <v>1</v>
      </c>
      <c r="AU34" s="25">
        <f>AN34+AQ34+AT34</f>
        <v>2</v>
      </c>
      <c r="AV34" s="26">
        <f>X34+AK34+AU34</f>
        <v>17</v>
      </c>
      <c r="AW34" s="27">
        <f>AV34/18</f>
        <v>0.94444444444444442</v>
      </c>
      <c r="AX34" s="125" t="s">
        <v>70</v>
      </c>
    </row>
    <row r="35" spans="1:57" s="94" customFormat="1" ht="15.75" x14ac:dyDescent="0.25">
      <c r="A35" s="28">
        <f>A34+1</f>
        <v>30</v>
      </c>
      <c r="B35" s="125" t="s">
        <v>71</v>
      </c>
      <c r="C35" s="9">
        <v>67</v>
      </c>
      <c r="D35" s="126">
        <v>80</v>
      </c>
      <c r="E35" s="47"/>
      <c r="F35" s="11">
        <f>IF(OR(D35&gt;(C35+40), ( D35&lt;(C35-0))),0,1)</f>
        <v>1</v>
      </c>
      <c r="G35" s="12">
        <v>1611</v>
      </c>
      <c r="H35" s="126">
        <v>1621</v>
      </c>
      <c r="I35" s="47"/>
      <c r="J35" s="11">
        <f>IF(OR(H35&gt;(G35+100),H35&lt;(G35-50)),0,1)</f>
        <v>1</v>
      </c>
      <c r="K35" s="12">
        <v>54</v>
      </c>
      <c r="L35" s="126">
        <v>54</v>
      </c>
      <c r="M35" s="31"/>
      <c r="N35" s="13">
        <f>IF(L35&lt;&gt;K35,1,1)</f>
        <v>1</v>
      </c>
      <c r="O35" s="126">
        <v>2469</v>
      </c>
      <c r="P35" s="126">
        <v>95</v>
      </c>
      <c r="Q35" s="13">
        <f>IF(P35&gt;=90,2,IF(P35&gt;=70,1,0))</f>
        <v>2</v>
      </c>
      <c r="R35" s="126">
        <v>273</v>
      </c>
      <c r="S35" s="14">
        <f>IF(R35&gt;150,1,0)</f>
        <v>1</v>
      </c>
      <c r="T35" s="48">
        <v>1509.51</v>
      </c>
      <c r="U35" s="126">
        <v>2073</v>
      </c>
      <c r="V35" s="30">
        <f>U35/T35</f>
        <v>1.3732933203489874</v>
      </c>
      <c r="W35" s="11">
        <f>IF(V35&gt;=80%,2,IF(V35&gt;=70%,1,0))</f>
        <v>2</v>
      </c>
      <c r="X35" s="31">
        <f>F35+J35+N35+Q35+S35+W35</f>
        <v>8</v>
      </c>
      <c r="Y35" s="126">
        <v>85</v>
      </c>
      <c r="Z35" s="18">
        <f>IF(Y35&gt;=90,2,IF(Y35&gt;=70,1,0))</f>
        <v>1</v>
      </c>
      <c r="AA35" s="126">
        <v>76</v>
      </c>
      <c r="AB35" s="18">
        <f>IF(AA35&gt;=75,2,IF(AA35&gt;=50,1,0))</f>
        <v>2</v>
      </c>
      <c r="AC35" s="126">
        <v>26490</v>
      </c>
      <c r="AD35" s="32">
        <f>AC35/H35/13</f>
        <v>1.2570587956152424</v>
      </c>
      <c r="AE35" s="13">
        <f>IF(AD35&gt;0.7,1,0)</f>
        <v>1</v>
      </c>
      <c r="AF35" s="126">
        <v>15021</v>
      </c>
      <c r="AG35" s="44"/>
      <c r="AH35" s="11">
        <f>IF(AF35&gt;H35*3,1,0)</f>
        <v>1</v>
      </c>
      <c r="AI35" s="126">
        <v>98</v>
      </c>
      <c r="AJ35" s="18">
        <f>IF(AI35&gt;=75,1,0)</f>
        <v>1</v>
      </c>
      <c r="AK35" s="34">
        <f>Z35+AB35+AE35+AH35+AJ35</f>
        <v>6</v>
      </c>
      <c r="AL35" s="126">
        <v>4777</v>
      </c>
      <c r="AM35" s="35">
        <f>AL35/H35</f>
        <v>2.9469463294262801</v>
      </c>
      <c r="AN35" s="127">
        <f>IF(AM35&gt;1.9,1,0)</f>
        <v>1</v>
      </c>
      <c r="AO35" s="126">
        <v>8684</v>
      </c>
      <c r="AP35" s="128">
        <f>AO35/H35</f>
        <v>5.3571869216533008</v>
      </c>
      <c r="AQ35" s="23">
        <f>IF(AP35&gt;1.9,1,0)</f>
        <v>1</v>
      </c>
      <c r="AR35" s="126">
        <v>2079</v>
      </c>
      <c r="AS35" s="36">
        <f>AR35/D35</f>
        <v>25.987500000000001</v>
      </c>
      <c r="AT35" s="18">
        <f>IF(AS35&gt;14,1,0)</f>
        <v>1</v>
      </c>
      <c r="AU35" s="25">
        <f>AN35+AQ35+AT35</f>
        <v>3</v>
      </c>
      <c r="AV35" s="26">
        <f>X35+AK35+AU35</f>
        <v>17</v>
      </c>
      <c r="AW35" s="27">
        <f>AV35/18</f>
        <v>0.94444444444444442</v>
      </c>
      <c r="AX35" s="125" t="s">
        <v>71</v>
      </c>
    </row>
    <row r="36" spans="1:57" s="94" customFormat="1" ht="15.75" x14ac:dyDescent="0.25">
      <c r="A36" s="28">
        <f>A35+1</f>
        <v>31</v>
      </c>
      <c r="B36" s="125" t="s">
        <v>72</v>
      </c>
      <c r="C36" s="9">
        <v>84</v>
      </c>
      <c r="D36" s="126">
        <v>95</v>
      </c>
      <c r="E36" s="42"/>
      <c r="F36" s="11">
        <f>IF(OR(D36&gt;(C36+40), ( D36&lt;(C36-0))),0,1)</f>
        <v>1</v>
      </c>
      <c r="G36" s="12">
        <v>2111</v>
      </c>
      <c r="H36" s="126">
        <v>2118</v>
      </c>
      <c r="I36" s="43"/>
      <c r="J36" s="11">
        <f>IF(OR(H36&gt;(G36+100),H36&lt;(G36-50)),0,1)</f>
        <v>1</v>
      </c>
      <c r="K36" s="12">
        <v>64</v>
      </c>
      <c r="L36" s="126">
        <v>64</v>
      </c>
      <c r="M36" s="31"/>
      <c r="N36" s="13">
        <f>IF(L36&lt;&gt;K36,1,1)</f>
        <v>1</v>
      </c>
      <c r="O36" s="126">
        <v>4125</v>
      </c>
      <c r="P36" s="126">
        <v>99</v>
      </c>
      <c r="Q36" s="13">
        <f>IF(P36&gt;=90,2,IF(P36&gt;=70,1,0))</f>
        <v>2</v>
      </c>
      <c r="R36" s="126">
        <v>311</v>
      </c>
      <c r="S36" s="14">
        <f>IF(R36&gt;150,1,0)</f>
        <v>1</v>
      </c>
      <c r="T36" s="15">
        <v>2021.88</v>
      </c>
      <c r="U36" s="126">
        <v>2406</v>
      </c>
      <c r="V36" s="30">
        <f>U36/T36</f>
        <v>1.1899816012819751</v>
      </c>
      <c r="W36" s="11">
        <f>IF(V36&gt;=80%,2,IF(V36&gt;=70%,1,0))</f>
        <v>2</v>
      </c>
      <c r="X36" s="31">
        <f>F36+J36+N36+Q36+S36+W36</f>
        <v>8</v>
      </c>
      <c r="Y36" s="126">
        <v>91</v>
      </c>
      <c r="Z36" s="18">
        <f>IF(Y36&gt;=90,2,IF(Y36&gt;=70,1,0))</f>
        <v>2</v>
      </c>
      <c r="AA36" s="126">
        <v>86</v>
      </c>
      <c r="AB36" s="18">
        <f>IF(AA36&gt;=75,2,IF(AA36&gt;=50,1,0))</f>
        <v>2</v>
      </c>
      <c r="AC36" s="126">
        <v>29452</v>
      </c>
      <c r="AD36" s="32">
        <f>AC36/H36/13</f>
        <v>1.0696593302825597</v>
      </c>
      <c r="AE36" s="13">
        <f>IF(AD36&gt;0.7,1,0)</f>
        <v>1</v>
      </c>
      <c r="AF36" s="126">
        <v>16105</v>
      </c>
      <c r="AG36" s="44"/>
      <c r="AH36" s="11">
        <f>IF(AF36&gt;H36*3,1,0)</f>
        <v>1</v>
      </c>
      <c r="AI36" s="126">
        <v>98</v>
      </c>
      <c r="AJ36" s="18">
        <f>IF(AI36&gt;=75,1,0)</f>
        <v>1</v>
      </c>
      <c r="AK36" s="34">
        <f>Z36+AB36+AE36+AH36+AJ36</f>
        <v>7</v>
      </c>
      <c r="AL36" s="126">
        <v>3073</v>
      </c>
      <c r="AM36" s="35">
        <f>AL36/H36</f>
        <v>1.4508970727101038</v>
      </c>
      <c r="AN36" s="127">
        <f>IF(AM36&gt;1.9,1,0)</f>
        <v>0</v>
      </c>
      <c r="AO36" s="126">
        <v>9335</v>
      </c>
      <c r="AP36" s="128">
        <f>AO36/H36</f>
        <v>4.4074598677998109</v>
      </c>
      <c r="AQ36" s="23">
        <f>IF(AP36&gt;1.9,1,0)</f>
        <v>1</v>
      </c>
      <c r="AR36" s="126">
        <v>4144</v>
      </c>
      <c r="AS36" s="36">
        <f>AR36/D36</f>
        <v>43.621052631578948</v>
      </c>
      <c r="AT36" s="18">
        <f>IF(AS36&gt;14,1,0)</f>
        <v>1</v>
      </c>
      <c r="AU36" s="25">
        <f>AN36+AQ36+AT36</f>
        <v>2</v>
      </c>
      <c r="AV36" s="26">
        <f>X36+AK36+AU36</f>
        <v>17</v>
      </c>
      <c r="AW36" s="27">
        <f>AV36/18</f>
        <v>0.94444444444444442</v>
      </c>
      <c r="AX36" s="125" t="s">
        <v>72</v>
      </c>
    </row>
    <row r="37" spans="1:57" s="94" customFormat="1" ht="15.75" x14ac:dyDescent="0.25">
      <c r="A37" s="28">
        <f>A36+1</f>
        <v>32</v>
      </c>
      <c r="B37" s="125" t="s">
        <v>73</v>
      </c>
      <c r="C37" s="9">
        <v>55</v>
      </c>
      <c r="D37" s="126">
        <v>62</v>
      </c>
      <c r="E37" s="42"/>
      <c r="F37" s="11">
        <f>IF(OR(D37&gt;(C37+40), ( D37&lt;(C37-0))),0,1)</f>
        <v>1</v>
      </c>
      <c r="G37" s="12">
        <v>1413</v>
      </c>
      <c r="H37" s="126">
        <v>1407</v>
      </c>
      <c r="I37" s="43"/>
      <c r="J37" s="11">
        <f>IF(OR(H37&gt;(G37+100),H37&lt;(G37-50)),0,1)</f>
        <v>1</v>
      </c>
      <c r="K37" s="12">
        <v>43</v>
      </c>
      <c r="L37" s="126">
        <v>43</v>
      </c>
      <c r="M37" s="31"/>
      <c r="N37" s="13">
        <f>IF(L37&lt;&gt;K37,1,1)</f>
        <v>1</v>
      </c>
      <c r="O37" s="126">
        <v>2578</v>
      </c>
      <c r="P37" s="126">
        <v>99</v>
      </c>
      <c r="Q37" s="13">
        <f>IF(P37&gt;=90,2,IF(P37&gt;=70,1,0))</f>
        <v>2</v>
      </c>
      <c r="R37" s="126">
        <v>363</v>
      </c>
      <c r="S37" s="14">
        <f>IF(R37&gt;150,1,0)</f>
        <v>1</v>
      </c>
      <c r="T37" s="15">
        <v>1243</v>
      </c>
      <c r="U37" s="126">
        <v>1608</v>
      </c>
      <c r="V37" s="30">
        <f>U37/T37</f>
        <v>1.2936444086886565</v>
      </c>
      <c r="W37" s="11">
        <f>IF(V37&gt;=80%,2,IF(V37&gt;=70%,1,0))</f>
        <v>2</v>
      </c>
      <c r="X37" s="31">
        <f>F37+J37+N37+Q37+S37+W37</f>
        <v>8</v>
      </c>
      <c r="Y37" s="126">
        <v>88</v>
      </c>
      <c r="Z37" s="18">
        <f>IF(Y37&gt;=90,2,IF(Y37&gt;=70,1,0))</f>
        <v>1</v>
      </c>
      <c r="AA37" s="126">
        <v>86</v>
      </c>
      <c r="AB37" s="18">
        <f>IF(AA37&gt;=75,2,IF(AA37&gt;=50,1,0))</f>
        <v>2</v>
      </c>
      <c r="AC37" s="126">
        <v>23092</v>
      </c>
      <c r="AD37" s="32">
        <f>AC37/H37/13</f>
        <v>1.2624788147176207</v>
      </c>
      <c r="AE37" s="13">
        <f>IF(AD37&gt;0.7,1,0)</f>
        <v>1</v>
      </c>
      <c r="AF37" s="126">
        <v>7320</v>
      </c>
      <c r="AG37" s="44"/>
      <c r="AH37" s="11">
        <f>IF(AF37&gt;H37*3,1,0)</f>
        <v>1</v>
      </c>
      <c r="AI37" s="126">
        <v>99</v>
      </c>
      <c r="AJ37" s="18">
        <f>IF(AI37&gt;=75,1,0)</f>
        <v>1</v>
      </c>
      <c r="AK37" s="34">
        <f>Z37+AB37+AE37+AH37+AJ37</f>
        <v>6</v>
      </c>
      <c r="AL37" s="126">
        <v>6744</v>
      </c>
      <c r="AM37" s="35">
        <f>AL37/H37</f>
        <v>4.7931769722814499</v>
      </c>
      <c r="AN37" s="127">
        <f>IF(AM37&gt;1.9,1,0)</f>
        <v>1</v>
      </c>
      <c r="AO37" s="126">
        <v>6713</v>
      </c>
      <c r="AP37" s="128">
        <f>AO37/H37</f>
        <v>4.7711442786069655</v>
      </c>
      <c r="AQ37" s="23">
        <f>IF(AP37&gt;1.9,1,0)</f>
        <v>1</v>
      </c>
      <c r="AR37" s="126">
        <v>3160</v>
      </c>
      <c r="AS37" s="36">
        <f>AR37/D37</f>
        <v>50.967741935483872</v>
      </c>
      <c r="AT37" s="18">
        <f>IF(AS37&gt;14,1,0)</f>
        <v>1</v>
      </c>
      <c r="AU37" s="25">
        <f>AN37+AQ37+AT37</f>
        <v>3</v>
      </c>
      <c r="AV37" s="26">
        <f>X37+AK37+AU37</f>
        <v>17</v>
      </c>
      <c r="AW37" s="27">
        <f>AV37/18</f>
        <v>0.94444444444444442</v>
      </c>
      <c r="AX37" s="125" t="s">
        <v>73</v>
      </c>
    </row>
    <row r="38" spans="1:57" s="94" customFormat="1" ht="15.75" x14ac:dyDescent="0.25">
      <c r="A38" s="28">
        <f>A37+1</f>
        <v>33</v>
      </c>
      <c r="B38" s="125" t="s">
        <v>74</v>
      </c>
      <c r="C38" s="9">
        <v>61</v>
      </c>
      <c r="D38" s="126">
        <v>71</v>
      </c>
      <c r="E38" s="29"/>
      <c r="F38" s="11">
        <f>IF(OR(D38&gt;(C38+40), ( D38&lt;(C38-0))),0,1)</f>
        <v>1</v>
      </c>
      <c r="G38" s="12">
        <v>1235</v>
      </c>
      <c r="H38" s="126">
        <v>1234</v>
      </c>
      <c r="I38" s="29"/>
      <c r="J38" s="11">
        <f>IF(OR(H38&gt;(G38+100),H38&lt;(G38-50)),0,1)</f>
        <v>1</v>
      </c>
      <c r="K38" s="12">
        <v>41</v>
      </c>
      <c r="L38" s="126">
        <v>41</v>
      </c>
      <c r="M38" s="29"/>
      <c r="N38" s="13">
        <f>IF(L38&lt;&gt;K38,1,1)</f>
        <v>1</v>
      </c>
      <c r="O38" s="126">
        <v>1486</v>
      </c>
      <c r="P38" s="126">
        <v>98</v>
      </c>
      <c r="Q38" s="13">
        <f>IF(P38&gt;=90,2,IF(P38&gt;=70,1,0))</f>
        <v>2</v>
      </c>
      <c r="R38" s="126">
        <v>351</v>
      </c>
      <c r="S38" s="14">
        <f>IF(R38&gt;150,1,0)</f>
        <v>1</v>
      </c>
      <c r="T38" s="15">
        <v>1610.3999999999999</v>
      </c>
      <c r="U38" s="126">
        <v>1593</v>
      </c>
      <c r="V38" s="30">
        <f>U38/T38</f>
        <v>0.98919523099850981</v>
      </c>
      <c r="W38" s="11">
        <f>IF(V38&gt;=80%,2,IF(V38&gt;=70%,1,0))</f>
        <v>2</v>
      </c>
      <c r="X38" s="31">
        <f>F38+J38+N38+Q38+S38+W38</f>
        <v>8</v>
      </c>
      <c r="Y38" s="126">
        <v>85</v>
      </c>
      <c r="Z38" s="18">
        <f>IF(Y38&gt;=90,2,IF(Y38&gt;=70,1,0))</f>
        <v>1</v>
      </c>
      <c r="AA38" s="126">
        <v>82</v>
      </c>
      <c r="AB38" s="18">
        <f>IF(AA38&gt;=75,2,IF(AA38&gt;=50,1,0))</f>
        <v>2</v>
      </c>
      <c r="AC38" s="126">
        <v>13248</v>
      </c>
      <c r="AD38" s="32">
        <f>AC38/H38/13</f>
        <v>0.82583219049993772</v>
      </c>
      <c r="AE38" s="13">
        <f>IF(AD38&gt;0.7,1,0)</f>
        <v>1</v>
      </c>
      <c r="AF38" s="126">
        <v>6896</v>
      </c>
      <c r="AG38" s="33"/>
      <c r="AH38" s="11">
        <f>IF(AF38&gt;H38*3,1,0)</f>
        <v>1</v>
      </c>
      <c r="AI38" s="126">
        <v>99</v>
      </c>
      <c r="AJ38" s="18">
        <f>IF(AI38&gt;=75,1,0)</f>
        <v>1</v>
      </c>
      <c r="AK38" s="34">
        <f>Z38+AB38+AE38+AH38+AJ38</f>
        <v>6</v>
      </c>
      <c r="AL38" s="126">
        <v>2920</v>
      </c>
      <c r="AM38" s="35">
        <f>AL38/H38</f>
        <v>2.3662884927066452</v>
      </c>
      <c r="AN38" s="127">
        <f>IF(AM38&gt;1.9,1,0)</f>
        <v>1</v>
      </c>
      <c r="AO38" s="126">
        <v>665</v>
      </c>
      <c r="AP38" s="128">
        <f>AO38/H38</f>
        <v>0.53889789303079416</v>
      </c>
      <c r="AQ38" s="23">
        <f>IF(AP38&gt;1.9,1,0)</f>
        <v>0</v>
      </c>
      <c r="AR38" s="126">
        <v>1246</v>
      </c>
      <c r="AS38" s="36">
        <f>AR38/D38</f>
        <v>17.549295774647888</v>
      </c>
      <c r="AT38" s="18">
        <f>IF(AS38&gt;14,1,0)</f>
        <v>1</v>
      </c>
      <c r="AU38" s="25">
        <f>AN38+AQ38+AT38</f>
        <v>2</v>
      </c>
      <c r="AV38" s="26">
        <f>X38+AK38+AU38</f>
        <v>16</v>
      </c>
      <c r="AW38" s="27">
        <f>AV38/18</f>
        <v>0.88888888888888884</v>
      </c>
      <c r="AX38" s="125" t="s">
        <v>74</v>
      </c>
    </row>
    <row r="39" spans="1:57" s="94" customFormat="1" ht="15.75" x14ac:dyDescent="0.25">
      <c r="A39" s="28">
        <f>A38+1</f>
        <v>34</v>
      </c>
      <c r="B39" s="125" t="s">
        <v>75</v>
      </c>
      <c r="C39" s="9">
        <v>48</v>
      </c>
      <c r="D39" s="126">
        <v>58</v>
      </c>
      <c r="E39" s="29"/>
      <c r="F39" s="11">
        <f>IF(OR(D39&gt;(C39+40), ( D39&lt;(C39-0))),0,1)</f>
        <v>1</v>
      </c>
      <c r="G39" s="12">
        <v>997</v>
      </c>
      <c r="H39" s="126">
        <v>974</v>
      </c>
      <c r="I39" s="29"/>
      <c r="J39" s="11">
        <f>IF(OR(H39&gt;(G39+100),H39&lt;(G39-50)),0,1)</f>
        <v>1</v>
      </c>
      <c r="K39" s="12">
        <v>37</v>
      </c>
      <c r="L39" s="126">
        <v>37</v>
      </c>
      <c r="M39" s="29"/>
      <c r="N39" s="13">
        <f>IF(L39&lt;&gt;K39,1,1)</f>
        <v>1</v>
      </c>
      <c r="O39" s="126">
        <v>1117</v>
      </c>
      <c r="P39" s="126">
        <v>97</v>
      </c>
      <c r="Q39" s="13">
        <f>IF(P39&gt;=90,2,IF(P39&gt;=70,1,0))</f>
        <v>2</v>
      </c>
      <c r="R39" s="126">
        <v>285</v>
      </c>
      <c r="S39" s="14">
        <f>IF(R39&gt;150,1,0)</f>
        <v>1</v>
      </c>
      <c r="T39" s="41">
        <v>1340.6399999999999</v>
      </c>
      <c r="U39" s="126">
        <v>1507</v>
      </c>
      <c r="V39" s="30">
        <f>U39/T39</f>
        <v>1.1240899868719418</v>
      </c>
      <c r="W39" s="11">
        <f>IF(V39&gt;=80%,2,IF(V39&gt;=70%,1,0))</f>
        <v>2</v>
      </c>
      <c r="X39" s="31">
        <f>F39+J39+N39+Q39+S39+W39</f>
        <v>8</v>
      </c>
      <c r="Y39" s="126">
        <v>94</v>
      </c>
      <c r="Z39" s="18">
        <f>IF(Y39&gt;=90,2,IF(Y39&gt;=70,1,0))</f>
        <v>2</v>
      </c>
      <c r="AA39" s="126">
        <v>73</v>
      </c>
      <c r="AB39" s="18">
        <f>IF(AA39&gt;=75,2,IF(AA39&gt;=50,1,0))</f>
        <v>1</v>
      </c>
      <c r="AC39" s="126">
        <v>14517</v>
      </c>
      <c r="AD39" s="32">
        <f>AC39/H39/13</f>
        <v>1.1465013425999051</v>
      </c>
      <c r="AE39" s="13">
        <f>IF(AD39&gt;0.7,1,0)</f>
        <v>1</v>
      </c>
      <c r="AF39" s="126">
        <v>7248</v>
      </c>
      <c r="AG39" s="33"/>
      <c r="AH39" s="11">
        <f>IF(AF39&gt;H39*3,1,0)</f>
        <v>1</v>
      </c>
      <c r="AI39" s="126">
        <v>94</v>
      </c>
      <c r="AJ39" s="18">
        <f>IF(AI39&gt;=75,1,0)</f>
        <v>1</v>
      </c>
      <c r="AK39" s="34">
        <f>Z39+AB39+AE39+AH39+AJ39</f>
        <v>6</v>
      </c>
      <c r="AL39" s="126">
        <v>2503</v>
      </c>
      <c r="AM39" s="35">
        <f>AL39/H39</f>
        <v>2.5698151950718686</v>
      </c>
      <c r="AN39" s="127">
        <f>IF(AM39&gt;1.9,1,0)</f>
        <v>1</v>
      </c>
      <c r="AO39" s="126">
        <v>1805</v>
      </c>
      <c r="AP39" s="128">
        <f>AO39/H39</f>
        <v>1.853182751540041</v>
      </c>
      <c r="AQ39" s="23">
        <f>IF(AP39&gt;1.9,1,0)</f>
        <v>0</v>
      </c>
      <c r="AR39" s="126">
        <v>1294</v>
      </c>
      <c r="AS39" s="36">
        <f>AR39/D39</f>
        <v>22.310344827586206</v>
      </c>
      <c r="AT39" s="18">
        <f>IF(AS39&gt;14,1,0)</f>
        <v>1</v>
      </c>
      <c r="AU39" s="25">
        <f>AN39+AQ39+AT39</f>
        <v>2</v>
      </c>
      <c r="AV39" s="26">
        <f>X39+AK39+AU39</f>
        <v>16</v>
      </c>
      <c r="AW39" s="27">
        <f>AV39/18</f>
        <v>0.88888888888888884</v>
      </c>
      <c r="AX39" s="125" t="s">
        <v>75</v>
      </c>
    </row>
    <row r="40" spans="1:57" s="94" customFormat="1" ht="15.75" x14ac:dyDescent="0.25">
      <c r="A40" s="28">
        <f>A39+1</f>
        <v>35</v>
      </c>
      <c r="B40" s="125" t="s">
        <v>76</v>
      </c>
      <c r="C40" s="9">
        <v>50</v>
      </c>
      <c r="D40" s="126">
        <v>59</v>
      </c>
      <c r="E40" s="29"/>
      <c r="F40" s="11">
        <f>IF(OR(D40&gt;(C40+40), ( D40&lt;(C40-0))),0,1)</f>
        <v>1</v>
      </c>
      <c r="G40" s="12">
        <v>1116</v>
      </c>
      <c r="H40" s="126">
        <v>1110</v>
      </c>
      <c r="I40" s="29"/>
      <c r="J40" s="11">
        <f>IF(OR(H40&gt;(G40+100),H40&lt;(G40-50)),0,1)</f>
        <v>1</v>
      </c>
      <c r="K40" s="12">
        <v>39</v>
      </c>
      <c r="L40" s="126">
        <v>39</v>
      </c>
      <c r="M40" s="29"/>
      <c r="N40" s="13">
        <f>IF(L40&lt;&gt;K40,1,1)</f>
        <v>1</v>
      </c>
      <c r="O40" s="126">
        <v>1629</v>
      </c>
      <c r="P40" s="126">
        <v>96</v>
      </c>
      <c r="Q40" s="13">
        <f>IF(P40&gt;=90,2,IF(P40&gt;=70,1,0))</f>
        <v>2</v>
      </c>
      <c r="R40" s="126">
        <v>339</v>
      </c>
      <c r="S40" s="14">
        <f>IF(R40&gt;150,1,0)</f>
        <v>1</v>
      </c>
      <c r="T40" s="15">
        <v>1398</v>
      </c>
      <c r="U40" s="126">
        <v>1568</v>
      </c>
      <c r="V40" s="30">
        <f>U40/T40</f>
        <v>1.1216022889842632</v>
      </c>
      <c r="W40" s="11">
        <f>IF(V40&gt;=80%,2,IF(V40&gt;=70%,1,0))</f>
        <v>2</v>
      </c>
      <c r="X40" s="31">
        <f>F40+J40+N40+Q40+S40+W40</f>
        <v>8</v>
      </c>
      <c r="Y40" s="126">
        <v>85</v>
      </c>
      <c r="Z40" s="18">
        <f>IF(Y40&gt;=90,2,IF(Y40&gt;=70,1,0))</f>
        <v>1</v>
      </c>
      <c r="AA40" s="126">
        <v>78</v>
      </c>
      <c r="AB40" s="18">
        <f>IF(AA40&gt;=75,2,IF(AA40&gt;=50,1,0))</f>
        <v>2</v>
      </c>
      <c r="AC40" s="126">
        <v>19276</v>
      </c>
      <c r="AD40" s="32">
        <f>AC40/H40/13</f>
        <v>1.3358281358281359</v>
      </c>
      <c r="AE40" s="13">
        <f>IF(AD40&gt;0.7,1,0)</f>
        <v>1</v>
      </c>
      <c r="AF40" s="126">
        <v>9108</v>
      </c>
      <c r="AG40" s="33"/>
      <c r="AH40" s="11">
        <f>IF(AF40&gt;H40*3,1,0)</f>
        <v>1</v>
      </c>
      <c r="AI40" s="126">
        <v>99</v>
      </c>
      <c r="AJ40" s="18">
        <f>IF(AI40&gt;=75,1,0)</f>
        <v>1</v>
      </c>
      <c r="AK40" s="34">
        <f>Z40+AB40+AE40+AH40+AJ40</f>
        <v>6</v>
      </c>
      <c r="AL40" s="126">
        <v>3289</v>
      </c>
      <c r="AM40" s="35">
        <f>AL40/H40</f>
        <v>2.9630630630630632</v>
      </c>
      <c r="AN40" s="127">
        <f>IF(AM40&gt;1.9,1,0)</f>
        <v>1</v>
      </c>
      <c r="AO40" s="126">
        <v>645</v>
      </c>
      <c r="AP40" s="128">
        <f>AO40/H40</f>
        <v>0.58108108108108103</v>
      </c>
      <c r="AQ40" s="23">
        <f>IF(AP40&gt;1.9,1,0)</f>
        <v>0</v>
      </c>
      <c r="AR40" s="126">
        <v>2436</v>
      </c>
      <c r="AS40" s="36">
        <f>AR40/D40</f>
        <v>41.288135593220339</v>
      </c>
      <c r="AT40" s="18">
        <f>IF(AS40&gt;14,1,0)</f>
        <v>1</v>
      </c>
      <c r="AU40" s="25">
        <f>AN40+AQ40+AT40</f>
        <v>2</v>
      </c>
      <c r="AV40" s="26">
        <f>X40+AK40+AU40</f>
        <v>16</v>
      </c>
      <c r="AW40" s="27">
        <f>AV40/18</f>
        <v>0.88888888888888884</v>
      </c>
      <c r="AX40" s="125" t="s">
        <v>76</v>
      </c>
      <c r="AY40" s="93"/>
      <c r="AZ40" s="93"/>
      <c r="BA40" s="93"/>
      <c r="BB40" s="93"/>
      <c r="BC40" s="93"/>
      <c r="BD40" s="93"/>
      <c r="BE40" s="93"/>
    </row>
    <row r="41" spans="1:57" s="94" customFormat="1" ht="15.75" x14ac:dyDescent="0.25">
      <c r="A41" s="28">
        <f>A40+1</f>
        <v>36</v>
      </c>
      <c r="B41" s="125" t="s">
        <v>77</v>
      </c>
      <c r="C41" s="9">
        <v>30</v>
      </c>
      <c r="D41" s="126">
        <v>33</v>
      </c>
      <c r="E41" s="46"/>
      <c r="F41" s="11">
        <f>IF(OR(D41&gt;(C41+40), ( D41&lt;(C41-0))),0,1)</f>
        <v>1</v>
      </c>
      <c r="G41" s="12">
        <v>612</v>
      </c>
      <c r="H41" s="126">
        <v>609</v>
      </c>
      <c r="I41" s="40"/>
      <c r="J41" s="11">
        <f>IF(OR(H41&gt;(G41+100),H41&lt;(G41-50)),0,1)</f>
        <v>1</v>
      </c>
      <c r="K41" s="12">
        <v>23</v>
      </c>
      <c r="L41" s="126">
        <v>23</v>
      </c>
      <c r="M41" s="31"/>
      <c r="N41" s="13">
        <f>IF(L41&lt;&gt;K41,1,1)</f>
        <v>1</v>
      </c>
      <c r="O41" s="126">
        <v>864</v>
      </c>
      <c r="P41" s="126">
        <v>82</v>
      </c>
      <c r="Q41" s="13">
        <f>IF(P41&gt;=90,2,IF(P41&gt;=70,1,0))</f>
        <v>1</v>
      </c>
      <c r="R41" s="126">
        <v>202</v>
      </c>
      <c r="S41" s="14">
        <f>IF(R41&gt;150,1,0)</f>
        <v>1</v>
      </c>
      <c r="T41" s="41">
        <v>676.19999999999993</v>
      </c>
      <c r="U41" s="126">
        <v>788</v>
      </c>
      <c r="V41" s="30">
        <f>U41/T41</f>
        <v>1.1653356994971904</v>
      </c>
      <c r="W41" s="11">
        <f>IF(V41&gt;=80%,2,IF(V41&gt;=70%,1,0))</f>
        <v>2</v>
      </c>
      <c r="X41" s="31">
        <f>F41+J41+N41+Q41+S41+W41</f>
        <v>7</v>
      </c>
      <c r="Y41" s="126">
        <v>93</v>
      </c>
      <c r="Z41" s="18">
        <f>IF(Y41&gt;=90,2,IF(Y41&gt;=70,1,0))</f>
        <v>2</v>
      </c>
      <c r="AA41" s="126">
        <v>92</v>
      </c>
      <c r="AB41" s="18">
        <f>IF(AA41&gt;=75,2,IF(AA41&gt;=50,1,0))</f>
        <v>2</v>
      </c>
      <c r="AC41" s="126">
        <v>9388</v>
      </c>
      <c r="AD41" s="32">
        <f>AC41/H41/13</f>
        <v>1.1858027030440823</v>
      </c>
      <c r="AE41" s="13">
        <f>IF(AD41&gt;0.7,1,0)</f>
        <v>1</v>
      </c>
      <c r="AF41" s="126">
        <v>4812</v>
      </c>
      <c r="AG41" s="33"/>
      <c r="AH41" s="11">
        <f>IF(AF41&gt;H41*3,1,0)</f>
        <v>1</v>
      </c>
      <c r="AI41" s="126">
        <v>98</v>
      </c>
      <c r="AJ41" s="18">
        <f>IF(AI41&gt;=75,1,0)</f>
        <v>1</v>
      </c>
      <c r="AK41" s="34">
        <f>Z41+AB41+AE41+AH41+AJ41</f>
        <v>7</v>
      </c>
      <c r="AL41" s="126">
        <v>1297</v>
      </c>
      <c r="AM41" s="35">
        <f>AL41/H41</f>
        <v>2.1297208538587848</v>
      </c>
      <c r="AN41" s="127">
        <f>IF(AM41&gt;1.9,1,0)</f>
        <v>1</v>
      </c>
      <c r="AO41" s="126">
        <v>912</v>
      </c>
      <c r="AP41" s="128">
        <f>AO41/H41</f>
        <v>1.4975369458128078</v>
      </c>
      <c r="AQ41" s="23">
        <f>IF(AP41&gt;1.9,1,0)</f>
        <v>0</v>
      </c>
      <c r="AR41" s="126">
        <v>921</v>
      </c>
      <c r="AS41" s="36">
        <f>AR41/D41</f>
        <v>27.90909090909091</v>
      </c>
      <c r="AT41" s="18">
        <f>IF(AS41&gt;14,1,0)</f>
        <v>1</v>
      </c>
      <c r="AU41" s="25">
        <f>AN41+AQ41+AT41</f>
        <v>2</v>
      </c>
      <c r="AV41" s="26">
        <f>X41+AK41+AU41</f>
        <v>16</v>
      </c>
      <c r="AW41" s="27">
        <f>AV41/18</f>
        <v>0.88888888888888884</v>
      </c>
      <c r="AX41" s="125" t="s">
        <v>77</v>
      </c>
    </row>
    <row r="42" spans="1:57" s="94" customFormat="1" ht="15.75" x14ac:dyDescent="0.25">
      <c r="A42" s="28">
        <f>A41+1</f>
        <v>37</v>
      </c>
      <c r="B42" s="125" t="s">
        <v>78</v>
      </c>
      <c r="C42" s="9">
        <v>55</v>
      </c>
      <c r="D42" s="126">
        <v>71</v>
      </c>
      <c r="E42" s="42"/>
      <c r="F42" s="11">
        <f>IF(OR(D42&gt;(C42+40), ( D42&lt;(C42-0))),0,1)</f>
        <v>1</v>
      </c>
      <c r="G42" s="12">
        <v>1566</v>
      </c>
      <c r="H42" s="126">
        <v>1619</v>
      </c>
      <c r="I42" s="43"/>
      <c r="J42" s="11">
        <f>IF(OR(H42&gt;(G42+100),H42&lt;(G42-50)),0,1)</f>
        <v>1</v>
      </c>
      <c r="K42" s="12">
        <v>47</v>
      </c>
      <c r="L42" s="126">
        <v>47</v>
      </c>
      <c r="M42" s="38"/>
      <c r="N42" s="13">
        <f>IF(L42&lt;&gt;K42,1,1)</f>
        <v>1</v>
      </c>
      <c r="O42" s="126">
        <v>1667</v>
      </c>
      <c r="P42" s="126">
        <v>98</v>
      </c>
      <c r="Q42" s="13">
        <f>IF(P42&gt;=90,2,IF(P42&gt;=70,1,0))</f>
        <v>2</v>
      </c>
      <c r="R42" s="126">
        <v>227</v>
      </c>
      <c r="S42" s="14">
        <f>IF(R42&gt;150,1,0)</f>
        <v>1</v>
      </c>
      <c r="T42" s="48">
        <v>1075.8</v>
      </c>
      <c r="U42" s="126">
        <v>1741</v>
      </c>
      <c r="V42" s="30">
        <f>U42/T42</f>
        <v>1.6183305447109129</v>
      </c>
      <c r="W42" s="11">
        <f>IF(V42&gt;=80%,2,IF(V42&gt;=70%,1,0))</f>
        <v>2</v>
      </c>
      <c r="X42" s="31">
        <f>F42+J42+N42+Q42+S42+W42</f>
        <v>8</v>
      </c>
      <c r="Y42" s="126">
        <v>85</v>
      </c>
      <c r="Z42" s="18">
        <f>IF(Y42&gt;=90,2,IF(Y42&gt;=70,1,0))</f>
        <v>1</v>
      </c>
      <c r="AA42" s="126">
        <v>75</v>
      </c>
      <c r="AB42" s="18">
        <f>IF(AA42&gt;=75,2,IF(AA42&gt;=50,1,0))</f>
        <v>2</v>
      </c>
      <c r="AC42" s="126">
        <v>19287</v>
      </c>
      <c r="AD42" s="32">
        <f>AC42/H42/13</f>
        <v>0.91637763101629688</v>
      </c>
      <c r="AE42" s="13">
        <f>IF(AD42&gt;0.7,1,0)</f>
        <v>1</v>
      </c>
      <c r="AF42" s="126">
        <v>11952</v>
      </c>
      <c r="AG42" s="44"/>
      <c r="AH42" s="11">
        <f>IF(AF42&gt;H42*3,1,0)</f>
        <v>1</v>
      </c>
      <c r="AI42" s="126">
        <v>96</v>
      </c>
      <c r="AJ42" s="18">
        <f>IF(AI42&gt;=75,1,0)</f>
        <v>1</v>
      </c>
      <c r="AK42" s="34">
        <f>Z42+AB42+AE42+AH42+AJ42</f>
        <v>6</v>
      </c>
      <c r="AL42" s="126">
        <v>3732</v>
      </c>
      <c r="AM42" s="35">
        <f>AL42/H42</f>
        <v>2.3051266213712167</v>
      </c>
      <c r="AN42" s="127">
        <f>IF(AM42&gt;1.9,1,0)</f>
        <v>1</v>
      </c>
      <c r="AO42" s="126">
        <v>1582</v>
      </c>
      <c r="AP42" s="128">
        <f>AO42/H42</f>
        <v>0.97714638665843112</v>
      </c>
      <c r="AQ42" s="23">
        <f>IF(AP42&gt;1.9,1,0)</f>
        <v>0</v>
      </c>
      <c r="AR42" s="126">
        <v>2361</v>
      </c>
      <c r="AS42" s="36">
        <f>AR42/D42</f>
        <v>33.25352112676056</v>
      </c>
      <c r="AT42" s="18">
        <f>IF(AS42&gt;14,1,0)</f>
        <v>1</v>
      </c>
      <c r="AU42" s="25">
        <f>AN42+AQ42+AT42</f>
        <v>2</v>
      </c>
      <c r="AV42" s="26">
        <f>X42+AK42+AU42</f>
        <v>16</v>
      </c>
      <c r="AW42" s="27">
        <f>AV42/18</f>
        <v>0.88888888888888884</v>
      </c>
      <c r="AX42" s="125" t="s">
        <v>78</v>
      </c>
    </row>
    <row r="43" spans="1:57" s="94" customFormat="1" ht="15.75" x14ac:dyDescent="0.25">
      <c r="A43" s="28">
        <f>A42+1</f>
        <v>38</v>
      </c>
      <c r="B43" s="125" t="s">
        <v>79</v>
      </c>
      <c r="C43" s="9">
        <v>58</v>
      </c>
      <c r="D43" s="126">
        <v>70</v>
      </c>
      <c r="E43" s="45"/>
      <c r="F43" s="11">
        <f>IF(OR(D43&gt;(C43+40), ( D43&lt;(C43-0))),0,1)</f>
        <v>1</v>
      </c>
      <c r="G43" s="12">
        <v>1213</v>
      </c>
      <c r="H43" s="126">
        <v>1218</v>
      </c>
      <c r="I43" s="45"/>
      <c r="J43" s="11">
        <f>IF(OR(H43&gt;(G43+100),H43&lt;(G43-50)),0,1)</f>
        <v>1</v>
      </c>
      <c r="K43" s="12">
        <v>43</v>
      </c>
      <c r="L43" s="126">
        <v>43</v>
      </c>
      <c r="M43" s="45"/>
      <c r="N43" s="13">
        <f>IF(L43&lt;&gt;K43,1,1)</f>
        <v>1</v>
      </c>
      <c r="O43" s="126">
        <v>2068</v>
      </c>
      <c r="P43" s="126">
        <v>97</v>
      </c>
      <c r="Q43" s="13">
        <f>IF(P43&gt;=90,2,IF(P43&gt;=70,1,0))</f>
        <v>2</v>
      </c>
      <c r="R43" s="126">
        <v>226</v>
      </c>
      <c r="S43" s="14">
        <f>IF(R43&gt;150,1,0)</f>
        <v>1</v>
      </c>
      <c r="T43" s="15">
        <v>1367.6399999999999</v>
      </c>
      <c r="U43" s="126">
        <v>1621</v>
      </c>
      <c r="V43" s="30">
        <f>U43/T43</f>
        <v>1.1852534292650114</v>
      </c>
      <c r="W43" s="11">
        <f>IF(V43&gt;=80%,2,IF(V43&gt;=70%,1,0))</f>
        <v>2</v>
      </c>
      <c r="X43" s="31">
        <f>F43+J43+N43+Q43+S43+W43</f>
        <v>8</v>
      </c>
      <c r="Y43" s="126">
        <v>95</v>
      </c>
      <c r="Z43" s="18">
        <f>IF(Y43&gt;=90,2,IF(Y43&gt;=70,1,0))</f>
        <v>2</v>
      </c>
      <c r="AA43" s="126">
        <v>88</v>
      </c>
      <c r="AB43" s="18">
        <f>IF(AA43&gt;=75,2,IF(AA43&gt;=50,1,0))</f>
        <v>2</v>
      </c>
      <c r="AC43" s="126">
        <v>18584</v>
      </c>
      <c r="AD43" s="32">
        <f>AC43/H43/13</f>
        <v>1.1736768978148289</v>
      </c>
      <c r="AE43" s="13">
        <f>IF(AD43&gt;0.7,1,0)</f>
        <v>1</v>
      </c>
      <c r="AF43" s="126">
        <v>7792</v>
      </c>
      <c r="AG43" s="44"/>
      <c r="AH43" s="11">
        <f>IF(AF43&gt;H43*3,1,0)</f>
        <v>1</v>
      </c>
      <c r="AI43" s="126">
        <v>98</v>
      </c>
      <c r="AJ43" s="18">
        <f>IF(AI43&gt;=75,1,0)</f>
        <v>1</v>
      </c>
      <c r="AK43" s="34">
        <f>Z43+AB43+AE43+AH43+AJ43</f>
        <v>7</v>
      </c>
      <c r="AL43" s="126">
        <v>1839</v>
      </c>
      <c r="AM43" s="35">
        <f>AL43/H43</f>
        <v>1.5098522167487685</v>
      </c>
      <c r="AN43" s="127">
        <f>IF(AM43&gt;1.9,1,0)</f>
        <v>0</v>
      </c>
      <c r="AO43" s="126">
        <v>61</v>
      </c>
      <c r="AP43" s="128">
        <f>AO43/H43</f>
        <v>5.0082101806239739E-2</v>
      </c>
      <c r="AQ43" s="23">
        <f>IF(AP43&gt;1.9,1,0)</f>
        <v>0</v>
      </c>
      <c r="AR43" s="126">
        <v>1749</v>
      </c>
      <c r="AS43" s="36">
        <f>AR43/D43</f>
        <v>24.985714285714284</v>
      </c>
      <c r="AT43" s="18">
        <f>IF(AS43&gt;14,1,0)</f>
        <v>1</v>
      </c>
      <c r="AU43" s="25">
        <f>AN43+AQ43+AT43</f>
        <v>1</v>
      </c>
      <c r="AV43" s="26">
        <f>X43+AK43+AU43</f>
        <v>16</v>
      </c>
      <c r="AW43" s="27">
        <f>AV43/18</f>
        <v>0.88888888888888884</v>
      </c>
      <c r="AX43" s="125" t="s">
        <v>79</v>
      </c>
    </row>
    <row r="44" spans="1:57" s="94" customFormat="1" ht="15.75" x14ac:dyDescent="0.25">
      <c r="A44" s="28">
        <f>A43+1</f>
        <v>39</v>
      </c>
      <c r="B44" s="125" t="s">
        <v>80</v>
      </c>
      <c r="C44" s="9">
        <v>73</v>
      </c>
      <c r="D44" s="126">
        <v>88</v>
      </c>
      <c r="E44" s="37"/>
      <c r="F44" s="11">
        <f>IF(OR(D44&gt;(C44+40), ( D44&lt;(C44-0))),0,1)</f>
        <v>1</v>
      </c>
      <c r="G44" s="12">
        <v>1729</v>
      </c>
      <c r="H44" s="126">
        <v>1744</v>
      </c>
      <c r="I44" s="38"/>
      <c r="J44" s="11">
        <f>IF(OR(H44&gt;(G44+100),H44&lt;(G44-50)),0,1)</f>
        <v>1</v>
      </c>
      <c r="K44" s="12">
        <v>54</v>
      </c>
      <c r="L44" s="126">
        <v>54</v>
      </c>
      <c r="M44" s="38"/>
      <c r="N44" s="13">
        <f>IF(L44&lt;&gt;K44,1,1)</f>
        <v>1</v>
      </c>
      <c r="O44" s="126">
        <v>2572</v>
      </c>
      <c r="P44" s="126">
        <v>99</v>
      </c>
      <c r="Q44" s="13">
        <f>IF(P44&gt;=90,2,IF(P44&gt;=70,1,0))</f>
        <v>2</v>
      </c>
      <c r="R44" s="126">
        <v>205</v>
      </c>
      <c r="S44" s="14">
        <f>IF(R44&gt;150,1,0)</f>
        <v>1</v>
      </c>
      <c r="T44" s="15">
        <v>1621.3300000000002</v>
      </c>
      <c r="U44" s="126">
        <v>2101</v>
      </c>
      <c r="V44" s="30">
        <f>U44/T44</f>
        <v>1.2958497036383709</v>
      </c>
      <c r="W44" s="11">
        <f>IF(V44&gt;=80%,2,IF(V44&gt;=70%,1,0))</f>
        <v>2</v>
      </c>
      <c r="X44" s="31">
        <f>F44+J44+N44+Q44+S44+W44</f>
        <v>8</v>
      </c>
      <c r="Y44" s="126">
        <v>96</v>
      </c>
      <c r="Z44" s="18">
        <f>IF(Y44&gt;=90,2,IF(Y44&gt;=70,1,0))</f>
        <v>2</v>
      </c>
      <c r="AA44" s="126">
        <v>92</v>
      </c>
      <c r="AB44" s="18">
        <f>IF(AA44&gt;=75,2,IF(AA44&gt;=50,1,0))</f>
        <v>2</v>
      </c>
      <c r="AC44" s="126">
        <v>21581</v>
      </c>
      <c r="AD44" s="32">
        <f>AC44/H44/13</f>
        <v>0.95187896965419894</v>
      </c>
      <c r="AE44" s="13">
        <f>IF(AD44&gt;0.7,1,0)</f>
        <v>1</v>
      </c>
      <c r="AF44" s="126">
        <v>9866</v>
      </c>
      <c r="AG44" s="38"/>
      <c r="AH44" s="11">
        <f>IF(AF44&gt;H44*3,1,0)</f>
        <v>1</v>
      </c>
      <c r="AI44" s="126">
        <v>97</v>
      </c>
      <c r="AJ44" s="18">
        <f>IF(AI44&gt;=75,1,0)</f>
        <v>1</v>
      </c>
      <c r="AK44" s="34">
        <f>Z44+AB44+AE44+AH44+AJ44</f>
        <v>7</v>
      </c>
      <c r="AL44" s="126">
        <v>1604</v>
      </c>
      <c r="AM44" s="35">
        <f>AL44/H44</f>
        <v>0.91972477064220182</v>
      </c>
      <c r="AN44" s="127">
        <f>IF(AM44&gt;1.9,1,0)</f>
        <v>0</v>
      </c>
      <c r="AO44" s="126">
        <v>229</v>
      </c>
      <c r="AP44" s="128">
        <f>AO44/H44</f>
        <v>0.13130733944954129</v>
      </c>
      <c r="AQ44" s="23">
        <f>IF(AP44&gt;1.9,1,0)</f>
        <v>0</v>
      </c>
      <c r="AR44" s="126">
        <v>1816</v>
      </c>
      <c r="AS44" s="36">
        <f>AR44/D44</f>
        <v>20.636363636363637</v>
      </c>
      <c r="AT44" s="18">
        <f>IF(AS44&gt;14,1,0)</f>
        <v>1</v>
      </c>
      <c r="AU44" s="25">
        <f>AN44+AQ44+AT44</f>
        <v>1</v>
      </c>
      <c r="AV44" s="26">
        <f>X44+AK44+AU44</f>
        <v>16</v>
      </c>
      <c r="AW44" s="27">
        <f>AV44/18</f>
        <v>0.88888888888888884</v>
      </c>
      <c r="AX44" s="125" t="s">
        <v>80</v>
      </c>
    </row>
    <row r="45" spans="1:57" s="93" customFormat="1" ht="15.75" x14ac:dyDescent="0.25">
      <c r="A45" s="28">
        <f>A44+1</f>
        <v>40</v>
      </c>
      <c r="B45" s="125" t="s">
        <v>81</v>
      </c>
      <c r="C45" s="9">
        <v>56</v>
      </c>
      <c r="D45" s="126">
        <v>64</v>
      </c>
      <c r="E45" s="47"/>
      <c r="F45" s="11">
        <f>IF(OR(D45&gt;(C45+40), ( D45&lt;(C45-0))),0,1)</f>
        <v>1</v>
      </c>
      <c r="G45" s="12">
        <v>1133</v>
      </c>
      <c r="H45" s="126">
        <v>1146</v>
      </c>
      <c r="I45" s="47"/>
      <c r="J45" s="11">
        <f>IF(OR(H45&gt;(G45+100),H45&lt;(G45-50)),0,1)</f>
        <v>1</v>
      </c>
      <c r="K45" s="12">
        <v>47</v>
      </c>
      <c r="L45" s="126">
        <v>47</v>
      </c>
      <c r="M45" s="31"/>
      <c r="N45" s="13">
        <f>IF(L45&lt;&gt;K45,1,1)</f>
        <v>1</v>
      </c>
      <c r="O45" s="126">
        <v>1539</v>
      </c>
      <c r="P45" s="126">
        <v>100</v>
      </c>
      <c r="Q45" s="13">
        <f>IF(P45&gt;=90,2,IF(P45&gt;=70,1,0))</f>
        <v>2</v>
      </c>
      <c r="R45" s="126">
        <v>306</v>
      </c>
      <c r="S45" s="14">
        <f>IF(R45&gt;150,1,0)</f>
        <v>1</v>
      </c>
      <c r="T45" s="56">
        <v>1625.12</v>
      </c>
      <c r="U45" s="126">
        <v>1714</v>
      </c>
      <c r="V45" s="30">
        <f>U45/T45</f>
        <v>1.0546913458698435</v>
      </c>
      <c r="W45" s="11">
        <f>IF(V45&gt;=80%,2,IF(V45&gt;=70%,1,0))</f>
        <v>2</v>
      </c>
      <c r="X45" s="31">
        <f>F45+J45+N45+Q45+S45+W45</f>
        <v>8</v>
      </c>
      <c r="Y45" s="126">
        <v>74</v>
      </c>
      <c r="Z45" s="18">
        <f>IF(Y45&gt;=90,2,IF(Y45&gt;=70,1,0))</f>
        <v>1</v>
      </c>
      <c r="AA45" s="126">
        <v>72</v>
      </c>
      <c r="AB45" s="18">
        <f>IF(AA45&gt;=75,2,IF(AA45&gt;=50,1,0))</f>
        <v>1</v>
      </c>
      <c r="AC45" s="126">
        <v>10469</v>
      </c>
      <c r="AD45" s="32">
        <f>AC45/H45/13</f>
        <v>0.70271177339240165</v>
      </c>
      <c r="AE45" s="13">
        <f>IF(AD45&gt;0.7,1,0)</f>
        <v>1</v>
      </c>
      <c r="AF45" s="126">
        <v>8300</v>
      </c>
      <c r="AG45" s="44"/>
      <c r="AH45" s="11">
        <f>IF(AF45&gt;H45*3,1,0)</f>
        <v>1</v>
      </c>
      <c r="AI45" s="126">
        <v>97</v>
      </c>
      <c r="AJ45" s="18">
        <f>IF(AI45&gt;=75,1,0)</f>
        <v>1</v>
      </c>
      <c r="AK45" s="34">
        <f>Z45+AB45+AE45+AH45+AJ45</f>
        <v>5</v>
      </c>
      <c r="AL45" s="126">
        <v>5749</v>
      </c>
      <c r="AM45" s="35">
        <f>AL45/H45</f>
        <v>5.016579406631763</v>
      </c>
      <c r="AN45" s="127">
        <f>IF(AM45&gt;1.9,1,0)</f>
        <v>1</v>
      </c>
      <c r="AO45" s="126">
        <v>4248</v>
      </c>
      <c r="AP45" s="128">
        <f>AO45/H45</f>
        <v>3.7068062827225132</v>
      </c>
      <c r="AQ45" s="23">
        <f>IF(AP45&gt;1.9,1,0)</f>
        <v>1</v>
      </c>
      <c r="AR45" s="126">
        <v>1745</v>
      </c>
      <c r="AS45" s="36">
        <f>AR45/D45</f>
        <v>27.265625</v>
      </c>
      <c r="AT45" s="18">
        <f>IF(AS45&gt;14,1,0)</f>
        <v>1</v>
      </c>
      <c r="AU45" s="25">
        <f>AN45+AQ45+AT45</f>
        <v>3</v>
      </c>
      <c r="AV45" s="26">
        <f>X45+AK45+AU45</f>
        <v>16</v>
      </c>
      <c r="AW45" s="27">
        <f>AV45/18</f>
        <v>0.88888888888888884</v>
      </c>
      <c r="AX45" s="125" t="s">
        <v>81</v>
      </c>
      <c r="AY45" s="94"/>
      <c r="AZ45" s="94"/>
      <c r="BA45" s="94"/>
      <c r="BB45" s="94"/>
      <c r="BC45" s="94"/>
      <c r="BD45" s="94"/>
      <c r="BE45" s="94"/>
    </row>
    <row r="46" spans="1:57" s="93" customFormat="1" ht="15.75" x14ac:dyDescent="0.25">
      <c r="A46" s="28">
        <f>A45+1</f>
        <v>41</v>
      </c>
      <c r="B46" s="125" t="s">
        <v>82</v>
      </c>
      <c r="C46" s="9">
        <v>72</v>
      </c>
      <c r="D46" s="126">
        <v>82</v>
      </c>
      <c r="E46" s="29"/>
      <c r="F46" s="11">
        <f>IF(OR(D46&gt;(C46+40), ( D46&lt;(C46-0))),0,1)</f>
        <v>1</v>
      </c>
      <c r="G46" s="12">
        <v>1730</v>
      </c>
      <c r="H46" s="126">
        <v>1740</v>
      </c>
      <c r="I46" s="29"/>
      <c r="J46" s="11">
        <f>IF(OR(H46&gt;(G46+100),H46&lt;(G46-50)),0,1)</f>
        <v>1</v>
      </c>
      <c r="K46" s="12">
        <v>55</v>
      </c>
      <c r="L46" s="126">
        <v>55</v>
      </c>
      <c r="M46" s="29"/>
      <c r="N46" s="13">
        <f>IF(L46&lt;&gt;K46,1,1)</f>
        <v>1</v>
      </c>
      <c r="O46" s="126">
        <v>3091</v>
      </c>
      <c r="P46" s="126">
        <v>99</v>
      </c>
      <c r="Q46" s="13">
        <f>IF(P46&gt;=90,2,IF(P46&gt;=70,1,0))</f>
        <v>2</v>
      </c>
      <c r="R46" s="126">
        <v>576</v>
      </c>
      <c r="S46" s="14">
        <f>IF(R46&gt;150,1,0)</f>
        <v>1</v>
      </c>
      <c r="T46" s="15">
        <v>2224.7999999999997</v>
      </c>
      <c r="U46" s="126">
        <v>2051</v>
      </c>
      <c r="V46" s="30">
        <f>U46/T46</f>
        <v>0.92188061848256031</v>
      </c>
      <c r="W46" s="11">
        <f>IF(V46&gt;=80%,2,IF(V46&gt;=70%,1,0))</f>
        <v>2</v>
      </c>
      <c r="X46" s="31">
        <f>F46+J46+N46+Q46+S46+W46</f>
        <v>8</v>
      </c>
      <c r="Y46" s="126">
        <v>87</v>
      </c>
      <c r="Z46" s="18">
        <f>IF(Y46&gt;=90,2,IF(Y46&gt;=70,1,0))</f>
        <v>1</v>
      </c>
      <c r="AA46" s="126">
        <v>79</v>
      </c>
      <c r="AB46" s="18">
        <f>IF(AA46&gt;=75,2,IF(AA46&gt;=50,1,0))</f>
        <v>2</v>
      </c>
      <c r="AC46" s="126">
        <v>24708</v>
      </c>
      <c r="AD46" s="32">
        <f>AC46/H46/13</f>
        <v>1.0923076923076922</v>
      </c>
      <c r="AE46" s="13">
        <f>IF(AD46&gt;0.7,1,0)</f>
        <v>1</v>
      </c>
      <c r="AF46" s="126">
        <v>6992</v>
      </c>
      <c r="AG46" s="33"/>
      <c r="AH46" s="11">
        <f>IF(AF46&gt;H46*3,1,0)</f>
        <v>1</v>
      </c>
      <c r="AI46" s="126">
        <v>99</v>
      </c>
      <c r="AJ46" s="18">
        <f>IF(AI46&gt;=75,1,0)</f>
        <v>1</v>
      </c>
      <c r="AK46" s="34">
        <f>Z46+AB46+AE46+AH46+AJ46</f>
        <v>6</v>
      </c>
      <c r="AL46" s="126">
        <v>3725</v>
      </c>
      <c r="AM46" s="35">
        <f>AL46/H46</f>
        <v>2.1408045977011496</v>
      </c>
      <c r="AN46" s="127">
        <f>IF(AM46&gt;1.9,1,0)</f>
        <v>1</v>
      </c>
      <c r="AO46" s="126">
        <v>1830</v>
      </c>
      <c r="AP46" s="128">
        <f>AO46/H46</f>
        <v>1.0517241379310345</v>
      </c>
      <c r="AQ46" s="23">
        <f>IF(AP46&gt;1.9,1,0)</f>
        <v>0</v>
      </c>
      <c r="AR46" s="126">
        <v>2249</v>
      </c>
      <c r="AS46" s="36">
        <f>AR46/D46</f>
        <v>27.426829268292682</v>
      </c>
      <c r="AT46" s="18">
        <f>IF(AS46&gt;14,1,0)</f>
        <v>1</v>
      </c>
      <c r="AU46" s="25">
        <f>AN46+AQ46+AT46</f>
        <v>2</v>
      </c>
      <c r="AV46" s="26">
        <f>X46+AK46+AU46</f>
        <v>16</v>
      </c>
      <c r="AW46" s="27">
        <f>AV46/18</f>
        <v>0.88888888888888884</v>
      </c>
      <c r="AX46" s="125" t="s">
        <v>82</v>
      </c>
    </row>
    <row r="47" spans="1:57" s="94" customFormat="1" ht="15.75" x14ac:dyDescent="0.25">
      <c r="A47" s="28">
        <f>A46+1</f>
        <v>42</v>
      </c>
      <c r="B47" s="125" t="s">
        <v>83</v>
      </c>
      <c r="C47" s="9">
        <v>46</v>
      </c>
      <c r="D47" s="126">
        <v>54</v>
      </c>
      <c r="E47" s="57"/>
      <c r="F47" s="11">
        <f>IF(OR(D47&gt;(C47+40), ( D47&lt;(C47-0))),0,1)</f>
        <v>1</v>
      </c>
      <c r="G47" s="12">
        <v>1046</v>
      </c>
      <c r="H47" s="126">
        <v>1051</v>
      </c>
      <c r="I47" s="57"/>
      <c r="J47" s="11">
        <f>IF(OR(H47&gt;(G47+100),H47&lt;(G47-50)),0,1)</f>
        <v>1</v>
      </c>
      <c r="K47" s="12">
        <v>37</v>
      </c>
      <c r="L47" s="126">
        <v>37</v>
      </c>
      <c r="M47" s="57"/>
      <c r="N47" s="13">
        <f>IF(L47&lt;&gt;K47,1,1)</f>
        <v>1</v>
      </c>
      <c r="O47" s="126">
        <v>1589</v>
      </c>
      <c r="P47" s="126">
        <v>99</v>
      </c>
      <c r="Q47" s="13">
        <f>IF(P47&gt;=90,2,IF(P47&gt;=70,1,0))</f>
        <v>2</v>
      </c>
      <c r="R47" s="126">
        <v>199</v>
      </c>
      <c r="S47" s="14">
        <f>IF(R47&gt;150,1,0)</f>
        <v>1</v>
      </c>
      <c r="T47" s="58">
        <v>1229.1199999999999</v>
      </c>
      <c r="U47" s="126">
        <v>1362</v>
      </c>
      <c r="V47" s="30">
        <f>U47/T47</f>
        <v>1.1081098672220777</v>
      </c>
      <c r="W47" s="11">
        <f>IF(V47&gt;=80%,2,IF(V47&gt;=70%,1,0))</f>
        <v>2</v>
      </c>
      <c r="X47" s="31">
        <f>F47+J47+N47+Q47+S47+W47</f>
        <v>8</v>
      </c>
      <c r="Y47" s="126">
        <v>89</v>
      </c>
      <c r="Z47" s="18">
        <f>IF(Y47&gt;=90,2,IF(Y47&gt;=70,1,0))</f>
        <v>1</v>
      </c>
      <c r="AA47" s="126">
        <v>83</v>
      </c>
      <c r="AB47" s="18">
        <f>IF(AA47&gt;=75,2,IF(AA47&gt;=50,1,0))</f>
        <v>2</v>
      </c>
      <c r="AC47" s="126">
        <v>11291</v>
      </c>
      <c r="AD47" s="32">
        <f>AC47/H47/13</f>
        <v>0.82639244675400714</v>
      </c>
      <c r="AE47" s="13">
        <f>IF(AD47&gt;0.7,1,0)</f>
        <v>1</v>
      </c>
      <c r="AF47" s="126">
        <v>4902</v>
      </c>
      <c r="AG47" s="57"/>
      <c r="AH47" s="11">
        <f>IF(AF47&gt;H47*3,1,0)</f>
        <v>1</v>
      </c>
      <c r="AI47" s="126">
        <v>99</v>
      </c>
      <c r="AJ47" s="18">
        <f>IF(AI47&gt;=75,1,0)</f>
        <v>1</v>
      </c>
      <c r="AK47" s="34">
        <f>Z47+AB47+AE47+AH47+AJ47</f>
        <v>6</v>
      </c>
      <c r="AL47" s="126">
        <v>2247</v>
      </c>
      <c r="AM47" s="35">
        <f>AL47/H47</f>
        <v>2.137963843958135</v>
      </c>
      <c r="AN47" s="127">
        <f>IF(AM47&gt;1.9,1,0)</f>
        <v>1</v>
      </c>
      <c r="AO47" s="126">
        <v>1577</v>
      </c>
      <c r="AP47" s="128">
        <f>AO47/H47</f>
        <v>1.5004757373929591</v>
      </c>
      <c r="AQ47" s="23">
        <f>IF(AP47&gt;1.9,1,0)</f>
        <v>0</v>
      </c>
      <c r="AR47" s="126">
        <v>1021</v>
      </c>
      <c r="AS47" s="36">
        <f>AR47/D47</f>
        <v>18.907407407407408</v>
      </c>
      <c r="AT47" s="18">
        <f>IF(AS47&gt;14,1,0)</f>
        <v>1</v>
      </c>
      <c r="AU47" s="25">
        <f>AN47+AQ47+AT47</f>
        <v>2</v>
      </c>
      <c r="AV47" s="26">
        <f>X47+AK47+AU47</f>
        <v>16</v>
      </c>
      <c r="AW47" s="27">
        <f>AV47/18</f>
        <v>0.88888888888888884</v>
      </c>
      <c r="AX47" s="125" t="s">
        <v>83</v>
      </c>
      <c r="AY47" s="93"/>
      <c r="AZ47" s="93"/>
      <c r="BA47" s="93"/>
      <c r="BB47" s="93"/>
      <c r="BC47" s="93"/>
      <c r="BD47" s="93"/>
      <c r="BE47" s="93"/>
    </row>
    <row r="48" spans="1:57" s="93" customFormat="1" ht="15.75" x14ac:dyDescent="0.25">
      <c r="A48" s="28">
        <f>A47+1</f>
        <v>43</v>
      </c>
      <c r="B48" s="125" t="s">
        <v>84</v>
      </c>
      <c r="C48" s="9">
        <v>48</v>
      </c>
      <c r="D48" s="126">
        <v>62</v>
      </c>
      <c r="E48" s="47"/>
      <c r="F48" s="11">
        <f>IF(OR(D48&gt;(C48+40), ( D48&lt;(C48-0))),0,1)</f>
        <v>1</v>
      </c>
      <c r="G48" s="12">
        <v>1257</v>
      </c>
      <c r="H48" s="126">
        <v>1288</v>
      </c>
      <c r="I48" s="43"/>
      <c r="J48" s="11">
        <f>IF(OR(H48&gt;(G48+100),H48&lt;(G48-50)),0,1)</f>
        <v>1</v>
      </c>
      <c r="K48" s="12">
        <v>40</v>
      </c>
      <c r="L48" s="126">
        <v>40</v>
      </c>
      <c r="M48" s="31"/>
      <c r="N48" s="13">
        <f>IF(L48&lt;&gt;K48,1,1)</f>
        <v>1</v>
      </c>
      <c r="O48" s="126">
        <v>2001</v>
      </c>
      <c r="P48" s="126">
        <v>98</v>
      </c>
      <c r="Q48" s="13">
        <f>IF(P48&gt;=90,2,IF(P48&gt;=70,1,0))</f>
        <v>2</v>
      </c>
      <c r="R48" s="126">
        <v>302</v>
      </c>
      <c r="S48" s="14">
        <f>IF(R48&gt;150,1,0)</f>
        <v>1</v>
      </c>
      <c r="T48" s="48">
        <v>1338.72</v>
      </c>
      <c r="U48" s="126">
        <v>1436</v>
      </c>
      <c r="V48" s="30">
        <f>U48/T48</f>
        <v>1.0726664276323652</v>
      </c>
      <c r="W48" s="11">
        <f>IF(V48&gt;=80%,2,IF(V48&gt;=70%,1,0))</f>
        <v>2</v>
      </c>
      <c r="X48" s="31">
        <f>F48+J48+N48+Q48+S48+W48</f>
        <v>8</v>
      </c>
      <c r="Y48" s="126">
        <v>90</v>
      </c>
      <c r="Z48" s="18">
        <f>IF(Y48&gt;=90,2,IF(Y48&gt;=70,1,0))</f>
        <v>2</v>
      </c>
      <c r="AA48" s="126">
        <v>85</v>
      </c>
      <c r="AB48" s="18">
        <f>IF(AA48&gt;=75,2,IF(AA48&gt;=50,1,0))</f>
        <v>2</v>
      </c>
      <c r="AC48" s="126">
        <v>23064</v>
      </c>
      <c r="AD48" s="32">
        <f>AC48/H48/13</f>
        <v>1.3774486383182034</v>
      </c>
      <c r="AE48" s="13">
        <f>IF(AD48&gt;0.7,1,0)</f>
        <v>1</v>
      </c>
      <c r="AF48" s="126">
        <v>7634</v>
      </c>
      <c r="AG48" s="44"/>
      <c r="AH48" s="11">
        <f>IF(AF48&gt;H48*3,1,0)</f>
        <v>1</v>
      </c>
      <c r="AI48" s="126">
        <v>96</v>
      </c>
      <c r="AJ48" s="18">
        <f>IF(AI48&gt;=75,1,0)</f>
        <v>1</v>
      </c>
      <c r="AK48" s="34">
        <f>Z48+AB48+AE48+AH48+AJ48</f>
        <v>7</v>
      </c>
      <c r="AL48" s="126">
        <v>1163</v>
      </c>
      <c r="AM48" s="35">
        <f>AL48/H48</f>
        <v>0.90295031055900621</v>
      </c>
      <c r="AN48" s="127">
        <f>IF(AM48&gt;1.9,1,0)</f>
        <v>0</v>
      </c>
      <c r="AO48" s="126">
        <v>903</v>
      </c>
      <c r="AP48" s="128">
        <f>AO48/H48</f>
        <v>0.70108695652173914</v>
      </c>
      <c r="AQ48" s="23">
        <f>IF(AP48&gt;1.9,1,0)</f>
        <v>0</v>
      </c>
      <c r="AR48" s="126">
        <v>1465</v>
      </c>
      <c r="AS48" s="36">
        <f>AR48/D48</f>
        <v>23.629032258064516</v>
      </c>
      <c r="AT48" s="18">
        <f>IF(AS48&gt;14,1,0)</f>
        <v>1</v>
      </c>
      <c r="AU48" s="25">
        <f>AN48+AQ48+AT48</f>
        <v>1</v>
      </c>
      <c r="AV48" s="26">
        <f>X48+AK48+AU48</f>
        <v>16</v>
      </c>
      <c r="AW48" s="27">
        <f>AV48/18</f>
        <v>0.88888888888888884</v>
      </c>
      <c r="AX48" s="125" t="s">
        <v>84</v>
      </c>
      <c r="AY48" s="94"/>
      <c r="AZ48" s="94"/>
      <c r="BA48" s="94"/>
      <c r="BB48" s="94"/>
      <c r="BC48" s="94"/>
      <c r="BD48" s="94"/>
      <c r="BE48" s="94"/>
    </row>
    <row r="49" spans="1:57" s="93" customFormat="1" ht="15.75" x14ac:dyDescent="0.25">
      <c r="A49" s="28">
        <f>A48+1</f>
        <v>44</v>
      </c>
      <c r="B49" s="125" t="s">
        <v>85</v>
      </c>
      <c r="C49" s="9">
        <v>68</v>
      </c>
      <c r="D49" s="126">
        <v>79</v>
      </c>
      <c r="E49" s="38"/>
      <c r="F49" s="11">
        <f>IF(OR(D49&gt;(C49+40), ( D49&lt;(C49-0))),0,1)</f>
        <v>1</v>
      </c>
      <c r="G49" s="12">
        <v>1737</v>
      </c>
      <c r="H49" s="126">
        <v>1791</v>
      </c>
      <c r="I49" s="38"/>
      <c r="J49" s="11">
        <f>IF(OR(H49&gt;(G49+100),H49&lt;(G49-50)),0,1)</f>
        <v>1</v>
      </c>
      <c r="K49" s="12">
        <v>58</v>
      </c>
      <c r="L49" s="126">
        <v>58</v>
      </c>
      <c r="M49" s="38"/>
      <c r="N49" s="13">
        <f>IF(L49&lt;&gt;K49,1,1)</f>
        <v>1</v>
      </c>
      <c r="O49" s="126">
        <v>1723</v>
      </c>
      <c r="P49" s="126">
        <v>97</v>
      </c>
      <c r="Q49" s="13">
        <f>IF(P49&gt;=90,2,IF(P49&gt;=70,1,0))</f>
        <v>2</v>
      </c>
      <c r="R49" s="126">
        <v>202</v>
      </c>
      <c r="S49" s="14">
        <f>IF(R49&gt;150,1,0)</f>
        <v>1</v>
      </c>
      <c r="T49" s="41">
        <v>1600.72</v>
      </c>
      <c r="U49" s="126">
        <v>2097</v>
      </c>
      <c r="V49" s="30">
        <f>U49/T49</f>
        <v>1.3100354840321855</v>
      </c>
      <c r="W49" s="11">
        <f>IF(V49&gt;=80%,2,IF(V49&gt;=70%,1,0))</f>
        <v>2</v>
      </c>
      <c r="X49" s="31">
        <f>F49+J49+N49+Q49+S49+W49</f>
        <v>8</v>
      </c>
      <c r="Y49" s="126">
        <v>94</v>
      </c>
      <c r="Z49" s="18">
        <f>IF(Y49&gt;=90,2,IF(Y49&gt;=70,1,0))</f>
        <v>2</v>
      </c>
      <c r="AA49" s="126">
        <v>89</v>
      </c>
      <c r="AB49" s="18">
        <f>IF(AA49&gt;=75,2,IF(AA49&gt;=50,1,0))</f>
        <v>2</v>
      </c>
      <c r="AC49" s="126">
        <v>27450</v>
      </c>
      <c r="AD49" s="32">
        <f>AC49/H49/13</f>
        <v>1.1789717819868573</v>
      </c>
      <c r="AE49" s="13">
        <f>IF(AD49&gt;0.7,1,0)</f>
        <v>1</v>
      </c>
      <c r="AF49" s="126">
        <v>11183</v>
      </c>
      <c r="AG49" s="33"/>
      <c r="AH49" s="11">
        <f>IF(AF49&gt;H49*3,1,0)</f>
        <v>1</v>
      </c>
      <c r="AI49" s="126">
        <v>95</v>
      </c>
      <c r="AJ49" s="18">
        <f>IF(AI49&gt;=75,1,0)</f>
        <v>1</v>
      </c>
      <c r="AK49" s="34">
        <f>Z49+AB49+AE49+AH49+AJ49</f>
        <v>7</v>
      </c>
      <c r="AL49" s="126">
        <v>1506</v>
      </c>
      <c r="AM49" s="35">
        <f>AL49/H49</f>
        <v>0.8408710217755444</v>
      </c>
      <c r="AN49" s="127">
        <f>IF(AM49&gt;1.9,1,0)</f>
        <v>0</v>
      </c>
      <c r="AO49" s="126">
        <v>1427</v>
      </c>
      <c r="AP49" s="128">
        <f>AO49/H49</f>
        <v>0.79676158570630928</v>
      </c>
      <c r="AQ49" s="23">
        <f>IF(AP49&gt;1.9,1,0)</f>
        <v>0</v>
      </c>
      <c r="AR49" s="126">
        <v>2300</v>
      </c>
      <c r="AS49" s="36">
        <f>AR49/D49</f>
        <v>29.11392405063291</v>
      </c>
      <c r="AT49" s="18">
        <f>IF(AS49&gt;14,1,0)</f>
        <v>1</v>
      </c>
      <c r="AU49" s="25">
        <f>AN49+AQ49+AT49</f>
        <v>1</v>
      </c>
      <c r="AV49" s="26">
        <f>X49+AK49+AU49</f>
        <v>16</v>
      </c>
      <c r="AW49" s="27">
        <f>AV49/18</f>
        <v>0.88888888888888884</v>
      </c>
      <c r="AX49" s="125" t="s">
        <v>85</v>
      </c>
      <c r="AY49" s="94"/>
      <c r="AZ49" s="94"/>
      <c r="BA49" s="94"/>
      <c r="BB49" s="94"/>
      <c r="BC49" s="94"/>
      <c r="BD49" s="94"/>
      <c r="BE49" s="94"/>
    </row>
    <row r="50" spans="1:57" s="93" customFormat="1" ht="15.75" x14ac:dyDescent="0.25">
      <c r="A50" s="28">
        <f>A49+1</f>
        <v>45</v>
      </c>
      <c r="B50" s="125" t="s">
        <v>86</v>
      </c>
      <c r="C50" s="9">
        <v>71</v>
      </c>
      <c r="D50" s="126">
        <v>84</v>
      </c>
      <c r="E50" s="42"/>
      <c r="F50" s="11">
        <f>IF(OR(D50&gt;(C50+40), ( D50&lt;(C50-0))),0,1)</f>
        <v>1</v>
      </c>
      <c r="G50" s="12">
        <v>1564</v>
      </c>
      <c r="H50" s="126">
        <v>1571</v>
      </c>
      <c r="I50" s="43"/>
      <c r="J50" s="11">
        <f>IF(OR(H50&gt;(G50+100),H50&lt;(G50-50)),0,1)</f>
        <v>1</v>
      </c>
      <c r="K50" s="12">
        <v>54</v>
      </c>
      <c r="L50" s="126">
        <v>54</v>
      </c>
      <c r="M50" s="31"/>
      <c r="N50" s="13">
        <f>IF(L50&lt;&gt;K50,1,1)</f>
        <v>1</v>
      </c>
      <c r="O50" s="126">
        <v>1742</v>
      </c>
      <c r="P50" s="126">
        <v>100</v>
      </c>
      <c r="Q50" s="13">
        <f>IF(P50&gt;=90,2,IF(P50&gt;=70,1,0))</f>
        <v>2</v>
      </c>
      <c r="R50" s="126">
        <v>255</v>
      </c>
      <c r="S50" s="14">
        <f>IF(R50&gt;150,1,0)</f>
        <v>1</v>
      </c>
      <c r="T50" s="15">
        <v>1627.3200000000002</v>
      </c>
      <c r="U50" s="126">
        <v>1997</v>
      </c>
      <c r="V50" s="30">
        <f>U50/T50</f>
        <v>1.2271710542487033</v>
      </c>
      <c r="W50" s="11">
        <f>IF(V50&gt;=80%,2,IF(V50&gt;=70%,1,0))</f>
        <v>2</v>
      </c>
      <c r="X50" s="31">
        <f>F50+J50+N50+Q50+S50+W50</f>
        <v>8</v>
      </c>
      <c r="Y50" s="126">
        <v>98</v>
      </c>
      <c r="Z50" s="18">
        <f>IF(Y50&gt;=90,2,IF(Y50&gt;=70,1,0))</f>
        <v>2</v>
      </c>
      <c r="AA50" s="126">
        <v>88</v>
      </c>
      <c r="AB50" s="18">
        <f>IF(AA50&gt;=75,2,IF(AA50&gt;=50,1,0))</f>
        <v>2</v>
      </c>
      <c r="AC50" s="126">
        <v>25818</v>
      </c>
      <c r="AD50" s="32">
        <f>AC50/H50/13</f>
        <v>1.2641629535327819</v>
      </c>
      <c r="AE50" s="13">
        <f>IF(AD50&gt;0.7,1,0)</f>
        <v>1</v>
      </c>
      <c r="AF50" s="126">
        <v>8955</v>
      </c>
      <c r="AG50" s="44"/>
      <c r="AH50" s="11">
        <f>IF(AF50&gt;H50*3,1,0)</f>
        <v>1</v>
      </c>
      <c r="AI50" s="126">
        <v>99</v>
      </c>
      <c r="AJ50" s="18">
        <f>IF(AI50&gt;=75,1,0)</f>
        <v>1</v>
      </c>
      <c r="AK50" s="34">
        <f>Z50+AB50+AE50+AH50+AJ50</f>
        <v>7</v>
      </c>
      <c r="AL50" s="126">
        <v>1575</v>
      </c>
      <c r="AM50" s="35">
        <f>AL50/H50</f>
        <v>1.0025461489497136</v>
      </c>
      <c r="AN50" s="127">
        <f>IF(AM50&gt;1.9,1,0)</f>
        <v>0</v>
      </c>
      <c r="AO50" s="126">
        <v>311</v>
      </c>
      <c r="AP50" s="128">
        <f>AO50/H50</f>
        <v>0.19796308084022915</v>
      </c>
      <c r="AQ50" s="23">
        <f>IF(AP50&gt;1.9,1,0)</f>
        <v>0</v>
      </c>
      <c r="AR50" s="126">
        <v>1390</v>
      </c>
      <c r="AS50" s="36">
        <f>AR50/D50</f>
        <v>16.547619047619047</v>
      </c>
      <c r="AT50" s="18">
        <f>IF(AS50&gt;14,1,0)</f>
        <v>1</v>
      </c>
      <c r="AU50" s="25">
        <f>AN50+AQ50+AT50</f>
        <v>1</v>
      </c>
      <c r="AV50" s="26">
        <f>X50+AK50+AU50</f>
        <v>16</v>
      </c>
      <c r="AW50" s="27">
        <f>AV50/18</f>
        <v>0.88888888888888884</v>
      </c>
      <c r="AX50" s="125" t="s">
        <v>86</v>
      </c>
    </row>
    <row r="51" spans="1:57" s="93" customFormat="1" ht="15.75" x14ac:dyDescent="0.25">
      <c r="A51" s="28">
        <f>A50+1</f>
        <v>46</v>
      </c>
      <c r="B51" s="125" t="s">
        <v>87</v>
      </c>
      <c r="C51" s="9">
        <v>76</v>
      </c>
      <c r="D51" s="126">
        <v>81</v>
      </c>
      <c r="E51" s="46"/>
      <c r="F51" s="11">
        <f>IF(OR(D51&gt;(C51+40), ( D51&lt;(C51-0))),0,1)</f>
        <v>1</v>
      </c>
      <c r="G51" s="12">
        <v>1764</v>
      </c>
      <c r="H51" s="126">
        <v>1768</v>
      </c>
      <c r="I51" s="40"/>
      <c r="J51" s="11">
        <f>IF(OR(H51&gt;(G51+100),H51&lt;(G51-50)),0,1)</f>
        <v>1</v>
      </c>
      <c r="K51" s="12">
        <v>59</v>
      </c>
      <c r="L51" s="126">
        <v>59</v>
      </c>
      <c r="M51" s="31"/>
      <c r="N51" s="13">
        <f>IF(L51&lt;&gt;K51,1,1)</f>
        <v>1</v>
      </c>
      <c r="O51" s="126">
        <v>2807</v>
      </c>
      <c r="P51" s="126">
        <v>99</v>
      </c>
      <c r="Q51" s="13">
        <f>IF(P51&gt;=90,2,IF(P51&gt;=70,1,0))</f>
        <v>2</v>
      </c>
      <c r="R51" s="126">
        <v>225</v>
      </c>
      <c r="S51" s="14">
        <f>IF(R51&gt;150,1,0)</f>
        <v>1</v>
      </c>
      <c r="T51" s="15">
        <v>2084.6799999999998</v>
      </c>
      <c r="U51" s="126">
        <v>2083</v>
      </c>
      <c r="V51" s="30">
        <f>U51/T51</f>
        <v>0.99919412092023718</v>
      </c>
      <c r="W51" s="11">
        <f>IF(V51&gt;=80%,2,IF(V51&gt;=70%,1,0))</f>
        <v>2</v>
      </c>
      <c r="X51" s="31">
        <f>F51+J51+N51+Q51+S51+W51</f>
        <v>8</v>
      </c>
      <c r="Y51" s="126">
        <v>82</v>
      </c>
      <c r="Z51" s="18">
        <f>IF(Y51&gt;=90,2,IF(Y51&gt;=70,1,0))</f>
        <v>1</v>
      </c>
      <c r="AA51" s="126">
        <v>79</v>
      </c>
      <c r="AB51" s="18">
        <f>IF(AA51&gt;=75,2,IF(AA51&gt;=50,1,0))</f>
        <v>2</v>
      </c>
      <c r="AC51" s="126">
        <v>23267</v>
      </c>
      <c r="AD51" s="32">
        <f>AC51/H51/13</f>
        <v>1.0123129133310129</v>
      </c>
      <c r="AE51" s="13">
        <f>IF(AD51&gt;0.7,1,0)</f>
        <v>1</v>
      </c>
      <c r="AF51" s="126">
        <v>10704</v>
      </c>
      <c r="AG51" s="33"/>
      <c r="AH51" s="11">
        <f>IF(AF51&gt;H51*3,1,0)</f>
        <v>1</v>
      </c>
      <c r="AI51" s="126">
        <v>98</v>
      </c>
      <c r="AJ51" s="18">
        <f>IF(AI51&gt;=75,1,0)</f>
        <v>1</v>
      </c>
      <c r="AK51" s="34">
        <f>Z51+AB51+AE51+AH51+AJ51</f>
        <v>6</v>
      </c>
      <c r="AL51" s="126">
        <v>2928</v>
      </c>
      <c r="AM51" s="35">
        <f>AL51/H51</f>
        <v>1.6561085972850678</v>
      </c>
      <c r="AN51" s="127">
        <f>IF(AM51&gt;1.9,1,0)</f>
        <v>0</v>
      </c>
      <c r="AO51" s="126">
        <v>3807</v>
      </c>
      <c r="AP51" s="128">
        <f>AO51/H51</f>
        <v>2.1532805429864252</v>
      </c>
      <c r="AQ51" s="23">
        <f>IF(AP51&gt;1.9,1,0)</f>
        <v>1</v>
      </c>
      <c r="AR51" s="126">
        <v>2397</v>
      </c>
      <c r="AS51" s="36">
        <f>AR51/D51</f>
        <v>29.592592592592592</v>
      </c>
      <c r="AT51" s="18">
        <f>IF(AS51&gt;14,1,0)</f>
        <v>1</v>
      </c>
      <c r="AU51" s="25">
        <f>AN51+AQ51+AT51</f>
        <v>2</v>
      </c>
      <c r="AV51" s="26">
        <f>X51+AK51+AU51</f>
        <v>16</v>
      </c>
      <c r="AW51" s="27">
        <f>AV51/18</f>
        <v>0.88888888888888884</v>
      </c>
      <c r="AX51" s="125" t="s">
        <v>87</v>
      </c>
      <c r="AY51" s="94"/>
      <c r="AZ51" s="94"/>
      <c r="BA51" s="94"/>
      <c r="BB51" s="94"/>
      <c r="BC51" s="94"/>
      <c r="BD51" s="94"/>
      <c r="BE51" s="94"/>
    </row>
    <row r="52" spans="1:57" s="93" customFormat="1" ht="15.75" x14ac:dyDescent="0.25">
      <c r="A52" s="28">
        <f>A51+1</f>
        <v>47</v>
      </c>
      <c r="B52" s="125" t="s">
        <v>88</v>
      </c>
      <c r="C52" s="9">
        <v>34</v>
      </c>
      <c r="D52" s="126">
        <v>44</v>
      </c>
      <c r="E52" s="45"/>
      <c r="F52" s="11">
        <f>IF(OR(D52&gt;(C52+40), ( D52&lt;(C52-0))),0,1)</f>
        <v>1</v>
      </c>
      <c r="G52" s="12">
        <v>643</v>
      </c>
      <c r="H52" s="126">
        <v>636</v>
      </c>
      <c r="I52" s="45"/>
      <c r="J52" s="11">
        <f>IF(OR(H52&gt;(G52+100),H52&lt;(G52-50)),0,1)</f>
        <v>1</v>
      </c>
      <c r="K52" s="12">
        <v>27</v>
      </c>
      <c r="L52" s="126">
        <v>27</v>
      </c>
      <c r="M52" s="45"/>
      <c r="N52" s="13">
        <f>IF(L52&lt;&gt;K52,1,1)</f>
        <v>1</v>
      </c>
      <c r="O52" s="126">
        <v>942</v>
      </c>
      <c r="P52" s="126">
        <v>99</v>
      </c>
      <c r="Q52" s="13">
        <f>IF(P52&gt;=90,2,IF(P52&gt;=70,1,0))</f>
        <v>2</v>
      </c>
      <c r="R52" s="126">
        <v>282</v>
      </c>
      <c r="S52" s="14">
        <f>IF(R52&gt;150,1,0)</f>
        <v>1</v>
      </c>
      <c r="T52" s="15">
        <v>885.36</v>
      </c>
      <c r="U52" s="126">
        <v>982</v>
      </c>
      <c r="V52" s="30">
        <f>U52/T52</f>
        <v>1.1091533387548567</v>
      </c>
      <c r="W52" s="11">
        <f>IF(V52&gt;=80%,2,IF(V52&gt;=70%,1,0))</f>
        <v>2</v>
      </c>
      <c r="X52" s="31">
        <f>F52+J52+N52+Q52+S52+W52</f>
        <v>8</v>
      </c>
      <c r="Y52" s="126">
        <v>90</v>
      </c>
      <c r="Z52" s="18">
        <f>IF(Y52&gt;=90,2,IF(Y52&gt;=70,1,0))</f>
        <v>2</v>
      </c>
      <c r="AA52" s="126">
        <v>85</v>
      </c>
      <c r="AB52" s="18">
        <f>IF(AA52&gt;=75,2,IF(AA52&gt;=50,1,0))</f>
        <v>2</v>
      </c>
      <c r="AC52" s="126">
        <v>9052</v>
      </c>
      <c r="AD52" s="32">
        <f>AC52/H52/13</f>
        <v>1.0948234155781327</v>
      </c>
      <c r="AE52" s="13">
        <f>IF(AD52&gt;0.7,1,0)</f>
        <v>1</v>
      </c>
      <c r="AF52" s="126">
        <v>3679</v>
      </c>
      <c r="AG52" s="44"/>
      <c r="AH52" s="11">
        <f>IF(AF52&gt;H52*3,1,0)</f>
        <v>1</v>
      </c>
      <c r="AI52" s="126">
        <v>99</v>
      </c>
      <c r="AJ52" s="18">
        <f>IF(AI52&gt;=75,1,0)</f>
        <v>1</v>
      </c>
      <c r="AK52" s="34">
        <f>Z52+AB52+AE52+AH52+AJ52</f>
        <v>7</v>
      </c>
      <c r="AL52" s="126">
        <v>561</v>
      </c>
      <c r="AM52" s="35">
        <f>AL52/H52</f>
        <v>0.88207547169811318</v>
      </c>
      <c r="AN52" s="127">
        <f>IF(AM52&gt;1.9,1,0)</f>
        <v>0</v>
      </c>
      <c r="AO52" s="126">
        <v>414</v>
      </c>
      <c r="AP52" s="128">
        <f>AO52/H52</f>
        <v>0.65094339622641506</v>
      </c>
      <c r="AQ52" s="23">
        <f>IF(AP52&gt;1.9,1,0)</f>
        <v>0</v>
      </c>
      <c r="AR52" s="126">
        <v>900</v>
      </c>
      <c r="AS52" s="36">
        <f>AR52/D52</f>
        <v>20.454545454545453</v>
      </c>
      <c r="AT52" s="18">
        <f>IF(AS52&gt;14,1,0)</f>
        <v>1</v>
      </c>
      <c r="AU52" s="25">
        <f>AN52+AQ52+AT52</f>
        <v>1</v>
      </c>
      <c r="AV52" s="26">
        <f>X52+AK52+AU52</f>
        <v>16</v>
      </c>
      <c r="AW52" s="27">
        <f>AV52/18</f>
        <v>0.88888888888888884</v>
      </c>
      <c r="AX52" s="125" t="s">
        <v>88</v>
      </c>
      <c r="AY52" s="93" t="s">
        <v>89</v>
      </c>
    </row>
    <row r="53" spans="1:57" s="93" customFormat="1" ht="15.75" x14ac:dyDescent="0.25">
      <c r="A53" s="28">
        <f>A52+1</f>
        <v>48</v>
      </c>
      <c r="B53" s="125" t="s">
        <v>90</v>
      </c>
      <c r="C53" s="9">
        <v>46</v>
      </c>
      <c r="D53" s="126">
        <v>57</v>
      </c>
      <c r="E53" s="42"/>
      <c r="F53" s="11">
        <f>IF(OR(D53&gt;(C53+40), ( D53&lt;(C53-0))),0,1)</f>
        <v>1</v>
      </c>
      <c r="G53" s="12">
        <v>876</v>
      </c>
      <c r="H53" s="126">
        <v>877</v>
      </c>
      <c r="I53" s="43"/>
      <c r="J53" s="11">
        <f>IF(OR(H53&gt;(G53+100),H53&lt;(G53-50)),0,1)</f>
        <v>1</v>
      </c>
      <c r="K53" s="12">
        <v>32</v>
      </c>
      <c r="L53" s="126">
        <v>32</v>
      </c>
      <c r="M53" s="31"/>
      <c r="N53" s="13">
        <f>IF(L53&lt;&gt;K53,1,1)</f>
        <v>1</v>
      </c>
      <c r="O53" s="126">
        <v>1054</v>
      </c>
      <c r="P53" s="126">
        <v>100</v>
      </c>
      <c r="Q53" s="13">
        <f>IF(P53&gt;=90,2,IF(P53&gt;=70,1,0))</f>
        <v>2</v>
      </c>
      <c r="R53" s="126">
        <v>385</v>
      </c>
      <c r="S53" s="14">
        <f>IF(R53&gt;150,1,0)</f>
        <v>1</v>
      </c>
      <c r="T53" s="48">
        <v>1011.54</v>
      </c>
      <c r="U53" s="126">
        <v>1183</v>
      </c>
      <c r="V53" s="30">
        <f>U53/T53</f>
        <v>1.1695039247088599</v>
      </c>
      <c r="W53" s="11">
        <f>IF(V53&gt;=80%,2,IF(V53&gt;=70%,1,0))</f>
        <v>2</v>
      </c>
      <c r="X53" s="31">
        <f>F53+J53+N53+Q53+S53+W53</f>
        <v>8</v>
      </c>
      <c r="Y53" s="126">
        <v>78</v>
      </c>
      <c r="Z53" s="18">
        <f>IF(Y53&gt;=90,2,IF(Y53&gt;=70,1,0))</f>
        <v>1</v>
      </c>
      <c r="AA53" s="126">
        <v>71</v>
      </c>
      <c r="AB53" s="18">
        <f>IF(AA53&gt;=75,2,IF(AA53&gt;=50,1,0))</f>
        <v>1</v>
      </c>
      <c r="AC53" s="126">
        <v>13682</v>
      </c>
      <c r="AD53" s="32">
        <f>AC53/H53/13</f>
        <v>1.2000701692833962</v>
      </c>
      <c r="AE53" s="13">
        <f>IF(AD53&gt;0.7,1,0)</f>
        <v>1</v>
      </c>
      <c r="AF53" s="126">
        <v>5134</v>
      </c>
      <c r="AG53" s="44"/>
      <c r="AH53" s="11">
        <f>IF(AF53&gt;H53*3,1,0)</f>
        <v>1</v>
      </c>
      <c r="AI53" s="126">
        <v>99</v>
      </c>
      <c r="AJ53" s="18">
        <f>IF(AI53&gt;=75,1,0)</f>
        <v>1</v>
      </c>
      <c r="AK53" s="34">
        <f>Z53+AB53+AE53+AH53+AJ53</f>
        <v>5</v>
      </c>
      <c r="AL53" s="126">
        <v>2861</v>
      </c>
      <c r="AM53" s="35">
        <f>AL53/H53</f>
        <v>3.2622576966932724</v>
      </c>
      <c r="AN53" s="127">
        <f>IF(AM53&gt;1.9,1,0)</f>
        <v>1</v>
      </c>
      <c r="AO53" s="126">
        <v>1214</v>
      </c>
      <c r="AP53" s="128">
        <f>AO53/H53</f>
        <v>1.3842645381984036</v>
      </c>
      <c r="AQ53" s="23">
        <f>IF(AP53&gt;1.9,1,0)</f>
        <v>0</v>
      </c>
      <c r="AR53" s="126">
        <v>1591</v>
      </c>
      <c r="AS53" s="36">
        <f>AR53/D53</f>
        <v>27.912280701754387</v>
      </c>
      <c r="AT53" s="18">
        <f>IF(AS53&gt;14,1,0)</f>
        <v>1</v>
      </c>
      <c r="AU53" s="25">
        <f>AN53+AQ53+AT53</f>
        <v>2</v>
      </c>
      <c r="AV53" s="26">
        <f>X53+AK53+AU53</f>
        <v>15</v>
      </c>
      <c r="AW53" s="27">
        <f>AV53/18</f>
        <v>0.83333333333333337</v>
      </c>
      <c r="AX53" s="125" t="s">
        <v>90</v>
      </c>
      <c r="AY53" s="94"/>
      <c r="AZ53" s="94"/>
      <c r="BA53" s="94"/>
      <c r="BB53" s="94"/>
      <c r="BC53" s="94"/>
      <c r="BD53" s="94"/>
      <c r="BE53" s="94"/>
    </row>
    <row r="54" spans="1:57" s="93" customFormat="1" ht="15.75" x14ac:dyDescent="0.25">
      <c r="A54" s="28">
        <f>A53+1</f>
        <v>49</v>
      </c>
      <c r="B54" s="125" t="s">
        <v>91</v>
      </c>
      <c r="C54" s="9">
        <v>71</v>
      </c>
      <c r="D54" s="126">
        <v>81</v>
      </c>
      <c r="E54" s="42"/>
      <c r="F54" s="11">
        <f>IF(OR(D54&gt;(C54+40), ( D54&lt;(C54-0))),0,1)</f>
        <v>1</v>
      </c>
      <c r="G54" s="12">
        <v>1725</v>
      </c>
      <c r="H54" s="126">
        <v>1731</v>
      </c>
      <c r="I54" s="43"/>
      <c r="J54" s="11">
        <f>IF(OR(H54&gt;(G54+100),H54&lt;(G54-50)),0,1)</f>
        <v>1</v>
      </c>
      <c r="K54" s="12">
        <v>60</v>
      </c>
      <c r="L54" s="126">
        <v>60</v>
      </c>
      <c r="M54" s="31"/>
      <c r="N54" s="13">
        <f>IF(L54&lt;&gt;K54,1,1)</f>
        <v>1</v>
      </c>
      <c r="O54" s="126">
        <v>2004</v>
      </c>
      <c r="P54" s="126">
        <v>100</v>
      </c>
      <c r="Q54" s="13">
        <f>IF(P54&gt;=90,2,IF(P54&gt;=70,1,0))</f>
        <v>2</v>
      </c>
      <c r="R54" s="126">
        <v>1016</v>
      </c>
      <c r="S54" s="14">
        <f>IF(R54&gt;150,1,0)</f>
        <v>1</v>
      </c>
      <c r="T54" s="15">
        <v>2140.65</v>
      </c>
      <c r="U54" s="126">
        <v>2378</v>
      </c>
      <c r="V54" s="30">
        <f>U54/T54</f>
        <v>1.1108775371966457</v>
      </c>
      <c r="W54" s="11">
        <f>IF(V54&gt;=80%,2,IF(V54&gt;=70%,1,0))</f>
        <v>2</v>
      </c>
      <c r="X54" s="31">
        <f>F54+J54+N54+Q54+S54+W54</f>
        <v>8</v>
      </c>
      <c r="Y54" s="126">
        <v>97</v>
      </c>
      <c r="Z54" s="18">
        <f>IF(Y54&gt;=90,2,IF(Y54&gt;=70,1,0))</f>
        <v>2</v>
      </c>
      <c r="AA54" s="126">
        <v>67</v>
      </c>
      <c r="AB54" s="18">
        <f>IF(AA54&gt;=75,2,IF(AA54&gt;=50,1,0))</f>
        <v>1</v>
      </c>
      <c r="AC54" s="126">
        <v>14140</v>
      </c>
      <c r="AD54" s="32">
        <f>AC54/H54/13</f>
        <v>0.6283606630227081</v>
      </c>
      <c r="AE54" s="13">
        <f>IF(AD54&gt;0.7,1,0)</f>
        <v>0</v>
      </c>
      <c r="AF54" s="126">
        <v>8772</v>
      </c>
      <c r="AG54" s="44"/>
      <c r="AH54" s="11">
        <f>IF(AF54&gt;H54*3,1,0)</f>
        <v>1</v>
      </c>
      <c r="AI54" s="126">
        <v>98</v>
      </c>
      <c r="AJ54" s="18">
        <f>IF(AI54&gt;=75,1,0)</f>
        <v>1</v>
      </c>
      <c r="AK54" s="34">
        <f>Z54+AB54+AE54+AH54+AJ54</f>
        <v>5</v>
      </c>
      <c r="AL54" s="126">
        <v>4778</v>
      </c>
      <c r="AM54" s="35">
        <f>AL54/H54</f>
        <v>2.7602541883304448</v>
      </c>
      <c r="AN54" s="127">
        <f>IF(AM54&gt;1.9,1,0)</f>
        <v>1</v>
      </c>
      <c r="AO54" s="126">
        <v>2285</v>
      </c>
      <c r="AP54" s="128">
        <f>AO54/H54</f>
        <v>1.3200462160600808</v>
      </c>
      <c r="AQ54" s="23">
        <f>IF(AP54&gt;1.9,1,0)</f>
        <v>0</v>
      </c>
      <c r="AR54" s="126">
        <v>1562</v>
      </c>
      <c r="AS54" s="36">
        <f>AR54/D54</f>
        <v>19.283950617283949</v>
      </c>
      <c r="AT54" s="18">
        <f>IF(AS54&gt;14,1,0)</f>
        <v>1</v>
      </c>
      <c r="AU54" s="25">
        <f>AN54+AQ54+AT54</f>
        <v>2</v>
      </c>
      <c r="AV54" s="26">
        <f>X54+AK54+AU54</f>
        <v>15</v>
      </c>
      <c r="AW54" s="27">
        <f>AV54/18</f>
        <v>0.83333333333333337</v>
      </c>
      <c r="AX54" s="125" t="s">
        <v>91</v>
      </c>
      <c r="AY54" s="94"/>
      <c r="AZ54" s="94"/>
      <c r="BA54" s="94"/>
      <c r="BB54" s="94"/>
      <c r="BC54" s="94"/>
      <c r="BD54" s="94"/>
      <c r="BE54" s="94"/>
    </row>
    <row r="55" spans="1:57" s="94" customFormat="1" ht="15.75" x14ac:dyDescent="0.25">
      <c r="A55" s="28">
        <f>A54+1</f>
        <v>50</v>
      </c>
      <c r="B55" s="125" t="s">
        <v>92</v>
      </c>
      <c r="C55" s="9">
        <v>65</v>
      </c>
      <c r="D55" s="126">
        <v>75</v>
      </c>
      <c r="E55" s="45"/>
      <c r="F55" s="11">
        <f>IF(OR(D55&gt;(C55+40), ( D55&lt;(C55-0))),0,1)</f>
        <v>1</v>
      </c>
      <c r="G55" s="12">
        <v>1106</v>
      </c>
      <c r="H55" s="126">
        <v>1099</v>
      </c>
      <c r="I55" s="45"/>
      <c r="J55" s="11">
        <f>IF(OR(H55&gt;(G55+100),H55&lt;(G55-50)),0,1)</f>
        <v>1</v>
      </c>
      <c r="K55" s="12">
        <v>40</v>
      </c>
      <c r="L55" s="126">
        <v>40</v>
      </c>
      <c r="M55" s="45"/>
      <c r="N55" s="13">
        <f>IF(L55&lt;&gt;K55,1,1)</f>
        <v>1</v>
      </c>
      <c r="O55" s="126">
        <v>1095</v>
      </c>
      <c r="P55" s="126">
        <v>96</v>
      </c>
      <c r="Q55" s="13">
        <f>IF(P55&gt;=90,2,IF(P55&gt;=70,1,0))</f>
        <v>2</v>
      </c>
      <c r="R55" s="126">
        <v>321</v>
      </c>
      <c r="S55" s="14">
        <f>IF(R55&gt;150,1,0)</f>
        <v>1</v>
      </c>
      <c r="T55" s="15">
        <v>1629.55</v>
      </c>
      <c r="U55" s="126">
        <v>1511</v>
      </c>
      <c r="V55" s="30">
        <f>U55/T55</f>
        <v>0.927249854254242</v>
      </c>
      <c r="W55" s="11">
        <f>IF(V55&gt;=80%,2,IF(V55&gt;=70%,1,0))</f>
        <v>2</v>
      </c>
      <c r="X55" s="31">
        <f>F55+J55+N55+Q55+S55+W55</f>
        <v>8</v>
      </c>
      <c r="Y55" s="126">
        <v>71</v>
      </c>
      <c r="Z55" s="18">
        <f>IF(Y55&gt;=90,2,IF(Y55&gt;=70,1,0))</f>
        <v>1</v>
      </c>
      <c r="AA55" s="126">
        <v>57</v>
      </c>
      <c r="AB55" s="18">
        <f>IF(AA55&gt;=75,2,IF(AA55&gt;=50,1,0))</f>
        <v>1</v>
      </c>
      <c r="AC55" s="126">
        <v>15259</v>
      </c>
      <c r="AD55" s="32">
        <f>AC55/H55/13</f>
        <v>1.0680338769510744</v>
      </c>
      <c r="AE55" s="13">
        <f>IF(AD55&gt;0.7,1,0)</f>
        <v>1</v>
      </c>
      <c r="AF55" s="126">
        <v>12360</v>
      </c>
      <c r="AG55" s="44"/>
      <c r="AH55" s="11">
        <f>IF(AF55&gt;H55*3,1,0)</f>
        <v>1</v>
      </c>
      <c r="AI55" s="126">
        <v>97</v>
      </c>
      <c r="AJ55" s="18">
        <f>IF(AI55&gt;=75,1,0)</f>
        <v>1</v>
      </c>
      <c r="AK55" s="34">
        <f>Z55+AB55+AE55+AH55+AJ55</f>
        <v>5</v>
      </c>
      <c r="AL55" s="126">
        <v>3596</v>
      </c>
      <c r="AM55" s="35">
        <f>AL55/H55</f>
        <v>3.2720655141037307</v>
      </c>
      <c r="AN55" s="127">
        <f>IF(AM55&gt;1.9,1,0)</f>
        <v>1</v>
      </c>
      <c r="AO55" s="126">
        <v>343</v>
      </c>
      <c r="AP55" s="128">
        <f>AO55/H55</f>
        <v>0.31210191082802546</v>
      </c>
      <c r="AQ55" s="23">
        <f>IF(AP55&gt;1.9,1,0)</f>
        <v>0</v>
      </c>
      <c r="AR55" s="126">
        <v>1298</v>
      </c>
      <c r="AS55" s="36">
        <f>AR55/D55</f>
        <v>17.306666666666668</v>
      </c>
      <c r="AT55" s="18">
        <f>IF(AS55&gt;14,1,0)</f>
        <v>1</v>
      </c>
      <c r="AU55" s="25">
        <f>AN55+AQ55+AT55</f>
        <v>2</v>
      </c>
      <c r="AV55" s="26">
        <f>X55+AK55+AU55</f>
        <v>15</v>
      </c>
      <c r="AW55" s="27">
        <f>AV55/18</f>
        <v>0.83333333333333337</v>
      </c>
      <c r="AX55" s="125" t="s">
        <v>92</v>
      </c>
      <c r="AY55" s="93"/>
      <c r="AZ55" s="93"/>
      <c r="BA55" s="93"/>
      <c r="BB55" s="93"/>
      <c r="BC55" s="93"/>
      <c r="BD55" s="93"/>
      <c r="BE55" s="93"/>
    </row>
    <row r="56" spans="1:57" s="94" customFormat="1" ht="15.75" x14ac:dyDescent="0.25">
      <c r="A56" s="28">
        <f>A55+1</f>
        <v>51</v>
      </c>
      <c r="B56" s="125" t="s">
        <v>93</v>
      </c>
      <c r="C56" s="9">
        <v>26</v>
      </c>
      <c r="D56" s="126">
        <v>32</v>
      </c>
      <c r="E56" s="46"/>
      <c r="F56" s="11">
        <f>IF(OR(D56&gt;(C56+40), ( D56&lt;(C56-0))),0,1)</f>
        <v>1</v>
      </c>
      <c r="G56" s="12">
        <v>548</v>
      </c>
      <c r="H56" s="126">
        <v>544</v>
      </c>
      <c r="I56" s="40"/>
      <c r="J56" s="11">
        <f>IF(OR(H56&gt;(G56+100),H56&lt;(G56-50)),0,1)</f>
        <v>1</v>
      </c>
      <c r="K56" s="12">
        <v>20</v>
      </c>
      <c r="L56" s="126">
        <v>20</v>
      </c>
      <c r="M56" s="31"/>
      <c r="N56" s="13">
        <f>IF(L56&lt;&gt;K56,1,1)</f>
        <v>1</v>
      </c>
      <c r="O56" s="126">
        <v>717</v>
      </c>
      <c r="P56" s="126">
        <v>99</v>
      </c>
      <c r="Q56" s="13">
        <f>IF(P56&gt;=90,2,IF(P56&gt;=70,1,0))</f>
        <v>2</v>
      </c>
      <c r="R56" s="126">
        <v>206</v>
      </c>
      <c r="S56" s="14">
        <f>IF(R56&gt;150,1,0)</f>
        <v>1</v>
      </c>
      <c r="T56" s="15">
        <v>594.88</v>
      </c>
      <c r="U56" s="126">
        <v>714</v>
      </c>
      <c r="V56" s="30">
        <f>U56/T56</f>
        <v>1.200242065626681</v>
      </c>
      <c r="W56" s="11">
        <f>IF(V56&gt;=80%,2,IF(V56&gt;=70%,1,0))</f>
        <v>2</v>
      </c>
      <c r="X56" s="31">
        <f>F56+J56+N56+Q56+S56+W56</f>
        <v>8</v>
      </c>
      <c r="Y56" s="126">
        <v>99</v>
      </c>
      <c r="Z56" s="18">
        <f>IF(Y56&gt;=90,2,IF(Y56&gt;=70,1,0))</f>
        <v>2</v>
      </c>
      <c r="AA56" s="126">
        <v>87</v>
      </c>
      <c r="AB56" s="18">
        <f>IF(AA56&gt;=75,2,IF(AA56&gt;=50,1,0))</f>
        <v>2</v>
      </c>
      <c r="AC56" s="126">
        <v>7522</v>
      </c>
      <c r="AD56" s="32">
        <f>AC56/H56/13</f>
        <v>1.063631221719457</v>
      </c>
      <c r="AE56" s="13">
        <f>IF(AD56&gt;0.7,1,0)</f>
        <v>1</v>
      </c>
      <c r="AF56" s="126">
        <v>2404</v>
      </c>
      <c r="AG56" s="33"/>
      <c r="AH56" s="11">
        <f>IF(AF56&gt;H56*3,1,0)</f>
        <v>1</v>
      </c>
      <c r="AI56" s="126">
        <v>99</v>
      </c>
      <c r="AJ56" s="18">
        <f>IF(AI56&gt;=75,1,0)</f>
        <v>1</v>
      </c>
      <c r="AK56" s="34">
        <f>Z56+AB56+AE56+AH56+AJ56</f>
        <v>7</v>
      </c>
      <c r="AL56" s="126">
        <v>623</v>
      </c>
      <c r="AM56" s="35">
        <f>AL56/H56</f>
        <v>1.1452205882352942</v>
      </c>
      <c r="AN56" s="127">
        <f>IF(AM56&gt;1.9,1,0)</f>
        <v>0</v>
      </c>
      <c r="AO56" s="126">
        <v>378</v>
      </c>
      <c r="AP56" s="128">
        <f>AO56/H56</f>
        <v>0.69485294117647056</v>
      </c>
      <c r="AQ56" s="23">
        <f>IF(AP56&gt;1.9,1,0)</f>
        <v>0</v>
      </c>
      <c r="AR56" s="126">
        <v>415</v>
      </c>
      <c r="AS56" s="36">
        <f>AR56/D56</f>
        <v>12.96875</v>
      </c>
      <c r="AT56" s="18">
        <f>IF(AS56&gt;14,1,0)</f>
        <v>0</v>
      </c>
      <c r="AU56" s="25">
        <f>AN56+AQ56+AT56</f>
        <v>0</v>
      </c>
      <c r="AV56" s="26">
        <f>X56+AK56+AU56</f>
        <v>15</v>
      </c>
      <c r="AW56" s="27">
        <f>AV56/18</f>
        <v>0.83333333333333337</v>
      </c>
      <c r="AX56" s="125" t="s">
        <v>93</v>
      </c>
      <c r="AY56" s="93"/>
      <c r="AZ56" s="93"/>
      <c r="BA56" s="93"/>
      <c r="BB56" s="93"/>
      <c r="BC56" s="93"/>
      <c r="BD56" s="93"/>
      <c r="BE56" s="93"/>
    </row>
    <row r="57" spans="1:57" s="97" customFormat="1" ht="15.75" x14ac:dyDescent="0.25">
      <c r="A57" s="28">
        <f>A56+1</f>
        <v>52</v>
      </c>
      <c r="B57" s="125" t="s">
        <v>94</v>
      </c>
      <c r="C57" s="9">
        <v>30</v>
      </c>
      <c r="D57" s="126">
        <v>40</v>
      </c>
      <c r="E57" s="46"/>
      <c r="F57" s="11">
        <f>IF(OR(D57&gt;(C57+40), ( D57&lt;(C57-0))),0,1)</f>
        <v>1</v>
      </c>
      <c r="G57" s="12">
        <v>643</v>
      </c>
      <c r="H57" s="126">
        <v>649</v>
      </c>
      <c r="I57" s="40"/>
      <c r="J57" s="11">
        <f>IF(OR(H57&gt;(G57+100),H57&lt;(G57-50)),0,1)</f>
        <v>1</v>
      </c>
      <c r="K57" s="12">
        <v>23</v>
      </c>
      <c r="L57" s="126">
        <v>23</v>
      </c>
      <c r="M57" s="31"/>
      <c r="N57" s="13">
        <f>IF(L57&lt;&gt;K57,1,1)</f>
        <v>1</v>
      </c>
      <c r="O57" s="126">
        <v>734</v>
      </c>
      <c r="P57" s="126">
        <v>95</v>
      </c>
      <c r="Q57" s="13">
        <f>IF(P57&gt;=90,2,IF(P57&gt;=70,1,0))</f>
        <v>2</v>
      </c>
      <c r="R57" s="126">
        <v>289</v>
      </c>
      <c r="S57" s="14">
        <f>IF(R57&gt;150,1,0)</f>
        <v>1</v>
      </c>
      <c r="T57" s="15">
        <v>696.9</v>
      </c>
      <c r="U57" s="126">
        <v>852</v>
      </c>
      <c r="V57" s="30">
        <f>U57/T57</f>
        <v>1.222557038312527</v>
      </c>
      <c r="W57" s="11">
        <f>IF(V57&gt;=80%,2,IF(V57&gt;=70%,1,0))</f>
        <v>2</v>
      </c>
      <c r="X57" s="31">
        <f>F57+J57+N57+Q57+S57+W57</f>
        <v>8</v>
      </c>
      <c r="Y57" s="126">
        <v>86</v>
      </c>
      <c r="Z57" s="18">
        <f>IF(Y57&gt;=90,2,IF(Y57&gt;=70,1,0))</f>
        <v>1</v>
      </c>
      <c r="AA57" s="126">
        <v>79</v>
      </c>
      <c r="AB57" s="18">
        <f>IF(AA57&gt;=75,2,IF(AA57&gt;=50,1,0))</f>
        <v>2</v>
      </c>
      <c r="AC57" s="126">
        <v>9235</v>
      </c>
      <c r="AD57" s="32">
        <f>AC57/H57/13</f>
        <v>1.0945833827189759</v>
      </c>
      <c r="AE57" s="13">
        <f>IF(AD57&gt;0.7,1,0)</f>
        <v>1</v>
      </c>
      <c r="AF57" s="126">
        <v>3785</v>
      </c>
      <c r="AG57" s="33"/>
      <c r="AH57" s="11">
        <f>IF(AF57&gt;H57*3,1,0)</f>
        <v>1</v>
      </c>
      <c r="AI57" s="126">
        <v>97</v>
      </c>
      <c r="AJ57" s="18">
        <f>IF(AI57&gt;=75,1,0)</f>
        <v>1</v>
      </c>
      <c r="AK57" s="34">
        <f>Z57+AB57+AE57+AH57+AJ57</f>
        <v>6</v>
      </c>
      <c r="AL57" s="126">
        <v>635</v>
      </c>
      <c r="AM57" s="35">
        <f>AL57/H57</f>
        <v>0.97842835130970729</v>
      </c>
      <c r="AN57" s="127">
        <f>IF(AM57&gt;1.9,1,0)</f>
        <v>0</v>
      </c>
      <c r="AO57" s="126">
        <v>798</v>
      </c>
      <c r="AP57" s="128">
        <f>AO57/H57</f>
        <v>1.2295839753466873</v>
      </c>
      <c r="AQ57" s="23">
        <f>IF(AP57&gt;1.9,1,0)</f>
        <v>0</v>
      </c>
      <c r="AR57" s="126">
        <v>1109</v>
      </c>
      <c r="AS57" s="36">
        <f>AR57/D57</f>
        <v>27.725000000000001</v>
      </c>
      <c r="AT57" s="18">
        <f>IF(AS57&gt;14,1,0)</f>
        <v>1</v>
      </c>
      <c r="AU57" s="25">
        <f>AN57+AQ57+AT57</f>
        <v>1</v>
      </c>
      <c r="AV57" s="26">
        <f>X57+AK57+AU57</f>
        <v>15</v>
      </c>
      <c r="AW57" s="27">
        <f>AV57/18</f>
        <v>0.83333333333333337</v>
      </c>
      <c r="AX57" s="125" t="s">
        <v>94</v>
      </c>
      <c r="AY57" s="94"/>
      <c r="AZ57" s="94"/>
      <c r="BA57" s="94"/>
      <c r="BB57" s="94"/>
      <c r="BC57" s="94"/>
      <c r="BD57" s="94"/>
      <c r="BE57" s="94"/>
    </row>
    <row r="58" spans="1:57" s="94" customFormat="1" ht="15.75" x14ac:dyDescent="0.25">
      <c r="A58" s="28">
        <f>A57+1</f>
        <v>53</v>
      </c>
      <c r="B58" s="125" t="s">
        <v>95</v>
      </c>
      <c r="C58" s="9">
        <v>33</v>
      </c>
      <c r="D58" s="126">
        <v>38</v>
      </c>
      <c r="E58" s="45"/>
      <c r="F58" s="11">
        <f>IF(OR(D58&gt;(C58+40), ( D58&lt;(C58-0))),0,1)</f>
        <v>1</v>
      </c>
      <c r="G58" s="12">
        <v>566</v>
      </c>
      <c r="H58" s="126">
        <v>566</v>
      </c>
      <c r="I58" s="45"/>
      <c r="J58" s="11">
        <f>IF(OR(H58&gt;(G58+100),H58&lt;(G58-50)),0,1)</f>
        <v>1</v>
      </c>
      <c r="K58" s="12">
        <v>25</v>
      </c>
      <c r="L58" s="126">
        <v>25</v>
      </c>
      <c r="M58" s="45"/>
      <c r="N58" s="13">
        <f>IF(L58&lt;&gt;K58,1,1)</f>
        <v>1</v>
      </c>
      <c r="O58" s="126">
        <v>694</v>
      </c>
      <c r="P58" s="126">
        <v>91</v>
      </c>
      <c r="Q58" s="13">
        <f>IF(P58&gt;=90,2,IF(P58&gt;=70,1,0))</f>
        <v>2</v>
      </c>
      <c r="R58" s="126">
        <v>270</v>
      </c>
      <c r="S58" s="14">
        <f>IF(R58&gt;150,1,0)</f>
        <v>1</v>
      </c>
      <c r="T58" s="15">
        <v>823.0200000000001</v>
      </c>
      <c r="U58" s="126">
        <v>920</v>
      </c>
      <c r="V58" s="30">
        <f>U58/T58</f>
        <v>1.1178343175135474</v>
      </c>
      <c r="W58" s="11">
        <f>IF(V58&gt;=80%,2,IF(V58&gt;=70%,1,0))</f>
        <v>2</v>
      </c>
      <c r="X58" s="31">
        <f>F58+J58+N58+Q58+S58+W58</f>
        <v>8</v>
      </c>
      <c r="Y58" s="126">
        <v>90</v>
      </c>
      <c r="Z58" s="18">
        <f>IF(Y58&gt;=90,2,IF(Y58&gt;=70,1,0))</f>
        <v>2</v>
      </c>
      <c r="AA58" s="126">
        <v>72</v>
      </c>
      <c r="AB58" s="18">
        <f>IF(AA58&gt;=75,2,IF(AA58&gt;=50,1,0))</f>
        <v>1</v>
      </c>
      <c r="AC58" s="126">
        <v>10386</v>
      </c>
      <c r="AD58" s="32">
        <f>AC58/H58/13</f>
        <v>1.4115248708888284</v>
      </c>
      <c r="AE58" s="13">
        <f>IF(AD58&gt;0.7,1,0)</f>
        <v>1</v>
      </c>
      <c r="AF58" s="126">
        <v>2444</v>
      </c>
      <c r="AG58" s="44"/>
      <c r="AH58" s="11">
        <f>IF(AF58&gt;H58*3,1,0)</f>
        <v>1</v>
      </c>
      <c r="AI58" s="126">
        <v>88</v>
      </c>
      <c r="AJ58" s="18">
        <f>IF(AI58&gt;=75,1,0)</f>
        <v>1</v>
      </c>
      <c r="AK58" s="34">
        <f>Z58+AB58+AE58+AH58+AJ58</f>
        <v>6</v>
      </c>
      <c r="AL58" s="126">
        <v>77</v>
      </c>
      <c r="AM58" s="35">
        <f>AL58/H58</f>
        <v>0.13604240282685512</v>
      </c>
      <c r="AN58" s="127">
        <f>IF(AM58&gt;1.9,1,0)</f>
        <v>0</v>
      </c>
      <c r="AO58" s="126">
        <v>631</v>
      </c>
      <c r="AP58" s="128">
        <f>AO58/H58</f>
        <v>1.1148409893992932</v>
      </c>
      <c r="AQ58" s="23">
        <f>IF(AP58&gt;1.9,1,0)</f>
        <v>0</v>
      </c>
      <c r="AR58" s="126">
        <v>695</v>
      </c>
      <c r="AS58" s="36">
        <f>AR58/D58</f>
        <v>18.289473684210527</v>
      </c>
      <c r="AT58" s="18">
        <f>IF(AS58&gt;14,1,0)</f>
        <v>1</v>
      </c>
      <c r="AU58" s="25">
        <f>AN58+AQ58+AT58</f>
        <v>1</v>
      </c>
      <c r="AV58" s="26">
        <f>X58+AK58+AU58</f>
        <v>15</v>
      </c>
      <c r="AW58" s="27">
        <f>AV58/18</f>
        <v>0.83333333333333337</v>
      </c>
      <c r="AX58" s="125" t="s">
        <v>95</v>
      </c>
    </row>
    <row r="59" spans="1:57" s="94" customFormat="1" ht="15.75" x14ac:dyDescent="0.25">
      <c r="A59" s="28">
        <f>A58+1</f>
        <v>54</v>
      </c>
      <c r="B59" s="125" t="s">
        <v>96</v>
      </c>
      <c r="C59" s="9">
        <v>35</v>
      </c>
      <c r="D59" s="126">
        <v>40</v>
      </c>
      <c r="E59" s="47"/>
      <c r="F59" s="11">
        <f>IF(OR(D59&gt;(C59+40), ( D59&lt;(C59-0))),0,1)</f>
        <v>1</v>
      </c>
      <c r="G59" s="12">
        <v>781</v>
      </c>
      <c r="H59" s="126">
        <v>775</v>
      </c>
      <c r="I59" s="47"/>
      <c r="J59" s="11">
        <f>IF(OR(H59&gt;(G59+100),H59&lt;(G59-50)),0,1)</f>
        <v>1</v>
      </c>
      <c r="K59" s="12">
        <v>31</v>
      </c>
      <c r="L59" s="126">
        <v>31</v>
      </c>
      <c r="M59" s="31"/>
      <c r="N59" s="13">
        <f>IF(L59&lt;&gt;K59,1,1)</f>
        <v>1</v>
      </c>
      <c r="O59" s="126">
        <v>1257</v>
      </c>
      <c r="P59" s="126">
        <v>97</v>
      </c>
      <c r="Q59" s="13">
        <f>IF(P59&gt;=90,2,IF(P59&gt;=70,1,0))</f>
        <v>2</v>
      </c>
      <c r="R59" s="126">
        <v>291</v>
      </c>
      <c r="S59" s="14">
        <f>IF(R59&gt;150,1,0)</f>
        <v>1</v>
      </c>
      <c r="T59" s="56">
        <v>958.3</v>
      </c>
      <c r="U59" s="126">
        <v>1115</v>
      </c>
      <c r="V59" s="30">
        <f>U59/T59</f>
        <v>1.1635187310862987</v>
      </c>
      <c r="W59" s="11">
        <f>IF(V59&gt;=80%,2,IF(V59&gt;=70%,1,0))</f>
        <v>2</v>
      </c>
      <c r="X59" s="31">
        <f>F59+J59+N59+Q59+S59+W59</f>
        <v>8</v>
      </c>
      <c r="Y59" s="126">
        <v>78</v>
      </c>
      <c r="Z59" s="18">
        <f>IF(Y59&gt;=90,2,IF(Y59&gt;=70,1,0))</f>
        <v>1</v>
      </c>
      <c r="AA59" s="126">
        <v>75</v>
      </c>
      <c r="AB59" s="18">
        <f>IF(AA59&gt;=75,2,IF(AA59&gt;=50,1,0))</f>
        <v>2</v>
      </c>
      <c r="AC59" s="126">
        <v>9078</v>
      </c>
      <c r="AD59" s="32">
        <f>AC59/H59/13</f>
        <v>0.90104218362282873</v>
      </c>
      <c r="AE59" s="13">
        <f>IF(AD59&gt;0.7,1,0)</f>
        <v>1</v>
      </c>
      <c r="AF59" s="126">
        <v>4615</v>
      </c>
      <c r="AG59" s="44"/>
      <c r="AH59" s="11">
        <f>IF(AF59&gt;H59*3,1,0)</f>
        <v>1</v>
      </c>
      <c r="AI59" s="126">
        <v>94</v>
      </c>
      <c r="AJ59" s="18">
        <f>IF(AI59&gt;=75,1,0)</f>
        <v>1</v>
      </c>
      <c r="AK59" s="34">
        <f>Z59+AB59+AE59+AH59+AJ59</f>
        <v>6</v>
      </c>
      <c r="AL59" s="126">
        <v>168</v>
      </c>
      <c r="AM59" s="35">
        <f>AL59/H59</f>
        <v>0.21677419354838709</v>
      </c>
      <c r="AN59" s="127">
        <f>IF(AM59&gt;1.9,1,0)</f>
        <v>0</v>
      </c>
      <c r="AO59" s="126">
        <v>1057</v>
      </c>
      <c r="AP59" s="128">
        <f>AO59/H59</f>
        <v>1.3638709677419354</v>
      </c>
      <c r="AQ59" s="23">
        <f>IF(AP59&gt;1.9,1,0)</f>
        <v>0</v>
      </c>
      <c r="AR59" s="126">
        <v>925</v>
      </c>
      <c r="AS59" s="36">
        <f>AR59/D59</f>
        <v>23.125</v>
      </c>
      <c r="AT59" s="18">
        <f>IF(AS59&gt;14,1,0)</f>
        <v>1</v>
      </c>
      <c r="AU59" s="25">
        <f>AN59+AQ59+AT59</f>
        <v>1</v>
      </c>
      <c r="AV59" s="26">
        <f>X59+AK59+AU59</f>
        <v>15</v>
      </c>
      <c r="AW59" s="27">
        <f>AV59/18</f>
        <v>0.83333333333333337</v>
      </c>
      <c r="AX59" s="125" t="s">
        <v>96</v>
      </c>
    </row>
    <row r="60" spans="1:57" s="94" customFormat="1" ht="15.75" x14ac:dyDescent="0.25">
      <c r="A60" s="28">
        <f>A59+1</f>
        <v>55</v>
      </c>
      <c r="B60" s="125" t="s">
        <v>97</v>
      </c>
      <c r="C60" s="9">
        <v>42</v>
      </c>
      <c r="D60" s="126">
        <v>49</v>
      </c>
      <c r="E60" s="46"/>
      <c r="F60" s="11">
        <f>IF(OR(D60&gt;(C60+40), ( D60&lt;(C60-0))),0,1)</f>
        <v>1</v>
      </c>
      <c r="G60" s="12">
        <v>763</v>
      </c>
      <c r="H60" s="126">
        <v>766</v>
      </c>
      <c r="I60" s="40"/>
      <c r="J60" s="11">
        <f>IF(OR(H60&gt;(G60+100),H60&lt;(G60-50)),0,1)</f>
        <v>1</v>
      </c>
      <c r="K60" s="12">
        <v>28</v>
      </c>
      <c r="L60" s="126">
        <v>28</v>
      </c>
      <c r="M60" s="31"/>
      <c r="N60" s="13">
        <f>IF(L60&lt;&gt;K60,1,1)</f>
        <v>1</v>
      </c>
      <c r="O60" s="126">
        <v>1135</v>
      </c>
      <c r="P60" s="126">
        <v>96</v>
      </c>
      <c r="Q60" s="13">
        <f>IF(P60&gt;=90,2,IF(P60&gt;=70,1,0))</f>
        <v>2</v>
      </c>
      <c r="R60" s="126">
        <v>253</v>
      </c>
      <c r="S60" s="14">
        <f>IF(R60&gt;150,1,0)</f>
        <v>1</v>
      </c>
      <c r="T60" s="15">
        <v>1155</v>
      </c>
      <c r="U60" s="126">
        <v>1091</v>
      </c>
      <c r="V60" s="30">
        <f>U60/T60</f>
        <v>0.94458874458874453</v>
      </c>
      <c r="W60" s="11">
        <f>IF(V60&gt;=80%,2,IF(V60&gt;=70%,1,0))</f>
        <v>2</v>
      </c>
      <c r="X60" s="31">
        <f>F60+J60+N60+Q60+S60+W60</f>
        <v>8</v>
      </c>
      <c r="Y60" s="126">
        <v>76</v>
      </c>
      <c r="Z60" s="18">
        <f>IF(Y60&gt;=90,2,IF(Y60&gt;=70,1,0))</f>
        <v>1</v>
      </c>
      <c r="AA60" s="126">
        <v>60</v>
      </c>
      <c r="AB60" s="18">
        <f>IF(AA60&gt;=75,2,IF(AA60&gt;=50,1,0))</f>
        <v>1</v>
      </c>
      <c r="AC60" s="126">
        <v>8917</v>
      </c>
      <c r="AD60" s="32">
        <f>AC60/H60/13</f>
        <v>0.89546093593090981</v>
      </c>
      <c r="AE60" s="13">
        <f>IF(AD60&gt;0.7,1,0)</f>
        <v>1</v>
      </c>
      <c r="AF60" s="126">
        <v>5284</v>
      </c>
      <c r="AG60" s="33"/>
      <c r="AH60" s="11">
        <f>IF(AF60&gt;H60*3,1,0)</f>
        <v>1</v>
      </c>
      <c r="AI60" s="126">
        <v>97</v>
      </c>
      <c r="AJ60" s="18">
        <f>IF(AI60&gt;=75,1,0)</f>
        <v>1</v>
      </c>
      <c r="AK60" s="34">
        <f>Z60+AB60+AE60+AH60+AJ60</f>
        <v>5</v>
      </c>
      <c r="AL60" s="126">
        <v>1623</v>
      </c>
      <c r="AM60" s="35">
        <f>AL60/H60</f>
        <v>2.1187989556135771</v>
      </c>
      <c r="AN60" s="127">
        <f>IF(AM60&gt;1.9,1,0)</f>
        <v>1</v>
      </c>
      <c r="AO60" s="126">
        <v>1348</v>
      </c>
      <c r="AP60" s="128">
        <f>AO60/H60</f>
        <v>1.7597911227154046</v>
      </c>
      <c r="AQ60" s="23">
        <f>IF(AP60&gt;1.9,1,0)</f>
        <v>0</v>
      </c>
      <c r="AR60" s="126">
        <v>1416</v>
      </c>
      <c r="AS60" s="36">
        <f>AR60/D60</f>
        <v>28.897959183673468</v>
      </c>
      <c r="AT60" s="18">
        <f>IF(AS60&gt;14,1,0)</f>
        <v>1</v>
      </c>
      <c r="AU60" s="25">
        <f>AN60+AQ60+AT60</f>
        <v>2</v>
      </c>
      <c r="AV60" s="26">
        <f>X60+AK60+AU60</f>
        <v>15</v>
      </c>
      <c r="AW60" s="27">
        <f>AV60/18</f>
        <v>0.83333333333333337</v>
      </c>
      <c r="AX60" s="125" t="s">
        <v>97</v>
      </c>
    </row>
    <row r="61" spans="1:57" s="94" customFormat="1" ht="15.75" x14ac:dyDescent="0.25">
      <c r="A61" s="28">
        <f>A60+1</f>
        <v>56</v>
      </c>
      <c r="B61" s="125" t="s">
        <v>98</v>
      </c>
      <c r="C61" s="9">
        <v>50</v>
      </c>
      <c r="D61" s="126">
        <v>63</v>
      </c>
      <c r="E61" s="46"/>
      <c r="F61" s="11">
        <f>IF(OR(D61&gt;(C61+40), ( D61&lt;(C61-0))),0,1)</f>
        <v>1</v>
      </c>
      <c r="G61" s="12">
        <v>1026</v>
      </c>
      <c r="H61" s="126">
        <v>1042</v>
      </c>
      <c r="I61" s="40"/>
      <c r="J61" s="11">
        <f>IF(OR(H61&gt;(G61+100),H61&lt;(G61-50)),0,1)</f>
        <v>1</v>
      </c>
      <c r="K61" s="12">
        <v>37</v>
      </c>
      <c r="L61" s="126">
        <v>37</v>
      </c>
      <c r="M61" s="31"/>
      <c r="N61" s="13">
        <f>IF(L61&lt;&gt;K61,1,1)</f>
        <v>1</v>
      </c>
      <c r="O61" s="126">
        <v>1169</v>
      </c>
      <c r="P61" s="126">
        <v>97</v>
      </c>
      <c r="Q61" s="13">
        <f>IF(P61&gt;=90,2,IF(P61&gt;=70,1,0))</f>
        <v>2</v>
      </c>
      <c r="R61" s="126">
        <v>246</v>
      </c>
      <c r="S61" s="14">
        <f>IF(R61&gt;150,1,0)</f>
        <v>1</v>
      </c>
      <c r="T61" s="15">
        <v>1279.5</v>
      </c>
      <c r="U61" s="126">
        <v>1389</v>
      </c>
      <c r="V61" s="30">
        <f>U61/T61</f>
        <v>1.0855803048065651</v>
      </c>
      <c r="W61" s="11">
        <f>IF(V61&gt;=80%,2,IF(V61&gt;=70%,1,0))</f>
        <v>2</v>
      </c>
      <c r="X61" s="31">
        <f>F61+J61+N61+Q61+S61+W61</f>
        <v>8</v>
      </c>
      <c r="Y61" s="126">
        <v>88</v>
      </c>
      <c r="Z61" s="18">
        <f>IF(Y61&gt;=90,2,IF(Y61&gt;=70,1,0))</f>
        <v>1</v>
      </c>
      <c r="AA61" s="126">
        <v>88</v>
      </c>
      <c r="AB61" s="18">
        <f>IF(AA61&gt;=75,2,IF(AA61&gt;=50,1,0))</f>
        <v>2</v>
      </c>
      <c r="AC61" s="126">
        <v>15164</v>
      </c>
      <c r="AD61" s="32">
        <f>AC61/H61/13</f>
        <v>1.1194448545696145</v>
      </c>
      <c r="AE61" s="13">
        <f>IF(AD61&gt;0.7,1,0)</f>
        <v>1</v>
      </c>
      <c r="AF61" s="126">
        <v>8570</v>
      </c>
      <c r="AG61" s="33"/>
      <c r="AH61" s="11">
        <f>IF(AF61&gt;H61*3,1,0)</f>
        <v>1</v>
      </c>
      <c r="AI61" s="126">
        <v>100</v>
      </c>
      <c r="AJ61" s="18">
        <f>IF(AI61&gt;=75,1,0)</f>
        <v>1</v>
      </c>
      <c r="AK61" s="34">
        <f>Z61+AB61+AE61+AH61+AJ61</f>
        <v>6</v>
      </c>
      <c r="AL61" s="126">
        <v>1049</v>
      </c>
      <c r="AM61" s="35">
        <f>AL61/H61</f>
        <v>1.0067178502879079</v>
      </c>
      <c r="AN61" s="127">
        <f>IF(AM61&gt;1.9,1,0)</f>
        <v>0</v>
      </c>
      <c r="AO61" s="126">
        <v>807</v>
      </c>
      <c r="AP61" s="128">
        <f>AO61/H61</f>
        <v>0.77447216890595005</v>
      </c>
      <c r="AQ61" s="23">
        <f>IF(AP61&gt;1.9,1,0)</f>
        <v>0</v>
      </c>
      <c r="AR61" s="126">
        <v>1727</v>
      </c>
      <c r="AS61" s="36">
        <f>AR61/D61</f>
        <v>27.412698412698411</v>
      </c>
      <c r="AT61" s="18">
        <f>IF(AS61&gt;14,1,0)</f>
        <v>1</v>
      </c>
      <c r="AU61" s="25">
        <f>AN61+AQ61+AT61</f>
        <v>1</v>
      </c>
      <c r="AV61" s="26">
        <f>X61+AK61+AU61</f>
        <v>15</v>
      </c>
      <c r="AW61" s="27">
        <f>AV61/18</f>
        <v>0.83333333333333337</v>
      </c>
      <c r="AX61" s="125" t="s">
        <v>98</v>
      </c>
    </row>
    <row r="62" spans="1:57" s="94" customFormat="1" ht="15.75" x14ac:dyDescent="0.25">
      <c r="A62" s="28">
        <f>A61+1</f>
        <v>57</v>
      </c>
      <c r="B62" s="125" t="s">
        <v>99</v>
      </c>
      <c r="C62" s="9">
        <v>46</v>
      </c>
      <c r="D62" s="126">
        <v>65</v>
      </c>
      <c r="E62" s="29"/>
      <c r="F62" s="11">
        <f>IF(OR(D62&gt;(C62+40), ( D62&lt;(C62-0))),0,1)</f>
        <v>1</v>
      </c>
      <c r="G62" s="12">
        <v>1489</v>
      </c>
      <c r="H62" s="126">
        <v>1506</v>
      </c>
      <c r="I62" s="29"/>
      <c r="J62" s="11">
        <f>IF(OR(H62&gt;(G62+100),H62&lt;(G62-50)),0,1)</f>
        <v>1</v>
      </c>
      <c r="K62" s="12">
        <v>48</v>
      </c>
      <c r="L62" s="126">
        <v>48</v>
      </c>
      <c r="M62" s="29"/>
      <c r="N62" s="13">
        <f>IF(L62&lt;&gt;K62,1,1)</f>
        <v>1</v>
      </c>
      <c r="O62" s="126">
        <v>2321</v>
      </c>
      <c r="P62" s="126">
        <v>97</v>
      </c>
      <c r="Q62" s="13">
        <f>IF(P62&gt;=90,2,IF(P62&gt;=70,1,0))</f>
        <v>2</v>
      </c>
      <c r="R62" s="126">
        <v>322</v>
      </c>
      <c r="S62" s="14">
        <f>IF(R62&gt;150,1,0)</f>
        <v>1</v>
      </c>
      <c r="T62" s="15">
        <v>1205.6600000000001</v>
      </c>
      <c r="U62" s="126">
        <v>1741</v>
      </c>
      <c r="V62" s="30">
        <f>U62/T62</f>
        <v>1.4440223611963572</v>
      </c>
      <c r="W62" s="11">
        <f>IF(V62&gt;=80%,2,IF(V62&gt;=70%,1,0))</f>
        <v>2</v>
      </c>
      <c r="X62" s="31">
        <f>F62+J62+N62+Q62+S62+W62</f>
        <v>8</v>
      </c>
      <c r="Y62" s="126">
        <v>76</v>
      </c>
      <c r="Z62" s="18">
        <f>IF(Y62&gt;=90,2,IF(Y62&gt;=70,1,0))</f>
        <v>1</v>
      </c>
      <c r="AA62" s="126">
        <v>76</v>
      </c>
      <c r="AB62" s="18">
        <f>IF(AA62&gt;=75,2,IF(AA62&gt;=50,1,0))</f>
        <v>2</v>
      </c>
      <c r="AC62" s="126">
        <v>22862</v>
      </c>
      <c r="AD62" s="32">
        <f>AC62/H62/13</f>
        <v>1.1677392992134028</v>
      </c>
      <c r="AE62" s="13">
        <f>IF(AD62&gt;0.7,1,0)</f>
        <v>1</v>
      </c>
      <c r="AF62" s="126">
        <v>8004</v>
      </c>
      <c r="AG62" s="33"/>
      <c r="AH62" s="11">
        <f>IF(AF62&gt;H62*3,1,0)</f>
        <v>1</v>
      </c>
      <c r="AI62" s="126">
        <v>91</v>
      </c>
      <c r="AJ62" s="18">
        <f>IF(AI62&gt;=75,1,0)</f>
        <v>1</v>
      </c>
      <c r="AK62" s="34">
        <f>Z62+AB62+AE62+AH62+AJ62</f>
        <v>6</v>
      </c>
      <c r="AL62" s="126">
        <v>475</v>
      </c>
      <c r="AM62" s="35">
        <f>AL62/H62</f>
        <v>0.31540504648074369</v>
      </c>
      <c r="AN62" s="127">
        <f>IF(AM62&gt;1.9,1,0)</f>
        <v>0</v>
      </c>
      <c r="AO62" s="126">
        <v>1461</v>
      </c>
      <c r="AP62" s="128">
        <f>AO62/H62</f>
        <v>0.97011952191235062</v>
      </c>
      <c r="AQ62" s="23">
        <f>IF(AP62&gt;1.9,1,0)</f>
        <v>0</v>
      </c>
      <c r="AR62" s="126">
        <v>1407</v>
      </c>
      <c r="AS62" s="36">
        <f>AR62/D62</f>
        <v>21.646153846153847</v>
      </c>
      <c r="AT62" s="18">
        <f>IF(AS62&gt;14,1,0)</f>
        <v>1</v>
      </c>
      <c r="AU62" s="25">
        <f>AN62+AQ62+AT62</f>
        <v>1</v>
      </c>
      <c r="AV62" s="26">
        <f>X62+AK62+AU62</f>
        <v>15</v>
      </c>
      <c r="AW62" s="27">
        <f>AV62/18</f>
        <v>0.83333333333333337</v>
      </c>
      <c r="AX62" s="125" t="s">
        <v>99</v>
      </c>
    </row>
    <row r="63" spans="1:57" s="94" customFormat="1" ht="15.75" x14ac:dyDescent="0.25">
      <c r="A63" s="28">
        <f>A62+1</f>
        <v>58</v>
      </c>
      <c r="B63" s="125" t="s">
        <v>100</v>
      </c>
      <c r="C63" s="9">
        <v>45</v>
      </c>
      <c r="D63" s="126">
        <v>55</v>
      </c>
      <c r="E63" s="29"/>
      <c r="F63" s="11">
        <f>IF(OR(D63&gt;(C63+40), ( D63&lt;(C63-0))),0,1)</f>
        <v>1</v>
      </c>
      <c r="G63" s="12">
        <v>1003</v>
      </c>
      <c r="H63" s="126">
        <v>1008</v>
      </c>
      <c r="I63" s="29"/>
      <c r="J63" s="11">
        <f>IF(OR(H63&gt;(G63+100),H63&lt;(G63-50)),0,1)</f>
        <v>1</v>
      </c>
      <c r="K63" s="12">
        <v>35</v>
      </c>
      <c r="L63" s="126">
        <v>35</v>
      </c>
      <c r="M63" s="29"/>
      <c r="N63" s="13">
        <f>IF(L63&lt;&gt;K63,1,1)</f>
        <v>1</v>
      </c>
      <c r="O63" s="126">
        <v>1049</v>
      </c>
      <c r="P63" s="126">
        <v>99</v>
      </c>
      <c r="Q63" s="13">
        <f>IF(P63&gt;=90,2,IF(P63&gt;=70,1,0))</f>
        <v>2</v>
      </c>
      <c r="R63" s="126">
        <v>299</v>
      </c>
      <c r="S63" s="14">
        <f>IF(R63&gt;150,1,0)</f>
        <v>1</v>
      </c>
      <c r="T63" s="15">
        <v>1124.0999999999999</v>
      </c>
      <c r="U63" s="126">
        <v>1286</v>
      </c>
      <c r="V63" s="30">
        <f>U63/T63</f>
        <v>1.1440263321768527</v>
      </c>
      <c r="W63" s="11">
        <f>IF(V63&gt;=80%,2,IF(V63&gt;=70%,1,0))</f>
        <v>2</v>
      </c>
      <c r="X63" s="31">
        <f>F63+J63+N63+Q63+S63+W63</f>
        <v>8</v>
      </c>
      <c r="Y63" s="126">
        <v>88</v>
      </c>
      <c r="Z63" s="18">
        <f>IF(Y63&gt;=90,2,IF(Y63&gt;=70,1,0))</f>
        <v>1</v>
      </c>
      <c r="AA63" s="126">
        <v>84</v>
      </c>
      <c r="AB63" s="18">
        <f>IF(AA63&gt;=75,2,IF(AA63&gt;=50,1,0))</f>
        <v>2</v>
      </c>
      <c r="AC63" s="126">
        <v>12186</v>
      </c>
      <c r="AD63" s="32">
        <f>AC63/H63/13</f>
        <v>0.92994505494505486</v>
      </c>
      <c r="AE63" s="13">
        <f>IF(AD63&gt;0.7,1,0)</f>
        <v>1</v>
      </c>
      <c r="AF63" s="126">
        <v>4351</v>
      </c>
      <c r="AG63" s="33"/>
      <c r="AH63" s="11">
        <f>IF(AF63&gt;H63*3,1,0)</f>
        <v>1</v>
      </c>
      <c r="AI63" s="126">
        <v>99</v>
      </c>
      <c r="AJ63" s="18">
        <f>IF(AI63&gt;=75,1,0)</f>
        <v>1</v>
      </c>
      <c r="AK63" s="34">
        <f>Z63+AB63+AE63+AH63+AJ63</f>
        <v>6</v>
      </c>
      <c r="AL63" s="126">
        <v>1836</v>
      </c>
      <c r="AM63" s="35">
        <f>AL63/H63</f>
        <v>1.8214285714285714</v>
      </c>
      <c r="AN63" s="127">
        <f>IF(AM63&gt;1.9,1,0)</f>
        <v>0</v>
      </c>
      <c r="AO63" s="126">
        <v>316</v>
      </c>
      <c r="AP63" s="128">
        <f>AO63/H63</f>
        <v>0.31349206349206349</v>
      </c>
      <c r="AQ63" s="23">
        <f>IF(AP63&gt;1.9,1,0)</f>
        <v>0</v>
      </c>
      <c r="AR63" s="126">
        <v>1265</v>
      </c>
      <c r="AS63" s="36">
        <f>AR63/D63</f>
        <v>23</v>
      </c>
      <c r="AT63" s="18">
        <f>IF(AS63&gt;14,1,0)</f>
        <v>1</v>
      </c>
      <c r="AU63" s="25">
        <f>AN63+AQ63+AT63</f>
        <v>1</v>
      </c>
      <c r="AV63" s="26">
        <f>X63+AK63+AU63</f>
        <v>15</v>
      </c>
      <c r="AW63" s="27">
        <f>AV63/18</f>
        <v>0.83333333333333337</v>
      </c>
      <c r="AX63" s="125" t="s">
        <v>100</v>
      </c>
      <c r="AY63" s="93"/>
      <c r="AZ63" s="93"/>
      <c r="BA63" s="93"/>
      <c r="BB63" s="93"/>
      <c r="BC63" s="93"/>
      <c r="BD63" s="93"/>
      <c r="BE63" s="93"/>
    </row>
    <row r="64" spans="1:57" s="94" customFormat="1" ht="15.75" x14ac:dyDescent="0.25">
      <c r="A64" s="28">
        <f>A63+1</f>
        <v>59</v>
      </c>
      <c r="B64" s="125" t="s">
        <v>101</v>
      </c>
      <c r="C64" s="9">
        <v>34</v>
      </c>
      <c r="D64" s="126">
        <v>41</v>
      </c>
      <c r="E64" s="29"/>
      <c r="F64" s="11">
        <f>IF(OR(D64&gt;(C64+40), ( D64&lt;(C64-0))),0,1)</f>
        <v>1</v>
      </c>
      <c r="G64" s="12">
        <v>736</v>
      </c>
      <c r="H64" s="126">
        <v>740</v>
      </c>
      <c r="I64" s="29"/>
      <c r="J64" s="11">
        <f>IF(OR(H64&gt;(G64+100),H64&lt;(G64-50)),0,1)</f>
        <v>1</v>
      </c>
      <c r="K64" s="12">
        <v>26</v>
      </c>
      <c r="L64" s="126">
        <v>26</v>
      </c>
      <c r="M64" s="29"/>
      <c r="N64" s="13">
        <f>IF(L64&lt;&gt;K64,1,1)</f>
        <v>1</v>
      </c>
      <c r="O64" s="126">
        <v>1174</v>
      </c>
      <c r="P64" s="126">
        <v>100</v>
      </c>
      <c r="Q64" s="13">
        <f>IF(P64&gt;=90,2,IF(P64&gt;=70,1,0))</f>
        <v>2</v>
      </c>
      <c r="R64" s="126">
        <v>219</v>
      </c>
      <c r="S64" s="14">
        <f>IF(R64&gt;150,1,0)</f>
        <v>1</v>
      </c>
      <c r="T64" s="15">
        <v>868.02</v>
      </c>
      <c r="U64" s="126">
        <v>960</v>
      </c>
      <c r="V64" s="30">
        <f>U64/T64</f>
        <v>1.105965300338702</v>
      </c>
      <c r="W64" s="11">
        <f>IF(V64&gt;=80%,2,IF(V64&gt;=70%,1,0))</f>
        <v>2</v>
      </c>
      <c r="X64" s="31">
        <f>F64+J64+N64+Q64+S64+W64</f>
        <v>8</v>
      </c>
      <c r="Y64" s="126">
        <v>89</v>
      </c>
      <c r="Z64" s="18">
        <f>IF(Y64&gt;=90,2,IF(Y64&gt;=70,1,0))</f>
        <v>1</v>
      </c>
      <c r="AA64" s="126">
        <v>85</v>
      </c>
      <c r="AB64" s="18">
        <f>IF(AA64&gt;=75,2,IF(AA64&gt;=50,1,0))</f>
        <v>2</v>
      </c>
      <c r="AC64" s="126">
        <v>14306</v>
      </c>
      <c r="AD64" s="32">
        <f>AC64/H64/13</f>
        <v>1.4871101871101873</v>
      </c>
      <c r="AE64" s="13">
        <f>IF(AD64&gt;0.7,1,0)</f>
        <v>1</v>
      </c>
      <c r="AF64" s="126">
        <v>4989</v>
      </c>
      <c r="AG64" s="33"/>
      <c r="AH64" s="11">
        <f>IF(AF64&gt;H64*3,1,0)</f>
        <v>1</v>
      </c>
      <c r="AI64" s="126">
        <v>100</v>
      </c>
      <c r="AJ64" s="18">
        <f>IF(AI64&gt;=75,1,0)</f>
        <v>1</v>
      </c>
      <c r="AK64" s="34">
        <f>Z64+AB64+AE64+AH64+AJ64</f>
        <v>6</v>
      </c>
      <c r="AL64" s="126">
        <v>478</v>
      </c>
      <c r="AM64" s="35">
        <f>AL64/H64</f>
        <v>0.6459459459459459</v>
      </c>
      <c r="AN64" s="127">
        <f>IF(AM64&gt;1.9,1,0)</f>
        <v>0</v>
      </c>
      <c r="AO64" s="126">
        <v>540</v>
      </c>
      <c r="AP64" s="128">
        <f>AO64/H64</f>
        <v>0.72972972972972971</v>
      </c>
      <c r="AQ64" s="23">
        <f>IF(AP64&gt;1.9,1,0)</f>
        <v>0</v>
      </c>
      <c r="AR64" s="126">
        <v>995</v>
      </c>
      <c r="AS64" s="36">
        <f>AR64/D64</f>
        <v>24.26829268292683</v>
      </c>
      <c r="AT64" s="18">
        <f>IF(AS64&gt;14,1,0)</f>
        <v>1</v>
      </c>
      <c r="AU64" s="25">
        <f>AN64+AQ64+AT64</f>
        <v>1</v>
      </c>
      <c r="AV64" s="26">
        <f>X64+AK64+AU64</f>
        <v>15</v>
      </c>
      <c r="AW64" s="27">
        <f>AV64/18</f>
        <v>0.83333333333333337</v>
      </c>
      <c r="AX64" s="125" t="s">
        <v>101</v>
      </c>
      <c r="AY64" s="93"/>
      <c r="AZ64" s="93"/>
      <c r="BA64" s="93"/>
      <c r="BB64" s="93"/>
      <c r="BC64" s="93"/>
      <c r="BD64" s="93"/>
      <c r="BE64" s="93"/>
    </row>
    <row r="65" spans="1:57" s="94" customFormat="1" ht="15.75" x14ac:dyDescent="0.25">
      <c r="A65" s="28">
        <f>A64+1</f>
        <v>60</v>
      </c>
      <c r="B65" s="125" t="s">
        <v>102</v>
      </c>
      <c r="C65" s="9">
        <v>50</v>
      </c>
      <c r="D65" s="126">
        <v>65</v>
      </c>
      <c r="E65" s="46"/>
      <c r="F65" s="11">
        <f>IF(OR(D65&gt;(C65+40), ( D65&lt;(C65-0))),0,1)</f>
        <v>1</v>
      </c>
      <c r="G65" s="12">
        <v>1170</v>
      </c>
      <c r="H65" s="126">
        <v>1171</v>
      </c>
      <c r="I65" s="40"/>
      <c r="J65" s="11">
        <f>IF(OR(H65&gt;(G65+100),H65&lt;(G65-50)),0,1)</f>
        <v>1</v>
      </c>
      <c r="K65" s="12">
        <v>40</v>
      </c>
      <c r="L65" s="126">
        <v>40</v>
      </c>
      <c r="M65" s="31"/>
      <c r="N65" s="13">
        <f>IF(L65&lt;&gt;K65,1,1)</f>
        <v>1</v>
      </c>
      <c r="O65" s="126">
        <v>1182</v>
      </c>
      <c r="P65" s="126">
        <v>98</v>
      </c>
      <c r="Q65" s="13">
        <f>IF(P65&gt;=90,2,IF(P65&gt;=70,1,0))</f>
        <v>2</v>
      </c>
      <c r="R65" s="126">
        <v>232</v>
      </c>
      <c r="S65" s="14">
        <f>IF(R65&gt;150,1,0)</f>
        <v>1</v>
      </c>
      <c r="T65" s="15">
        <v>1352</v>
      </c>
      <c r="U65" s="126">
        <v>1488</v>
      </c>
      <c r="V65" s="30">
        <f>U65/T65</f>
        <v>1.1005917159763314</v>
      </c>
      <c r="W65" s="11">
        <f>IF(V65&gt;=80%,2,IF(V65&gt;=70%,1,0))</f>
        <v>2</v>
      </c>
      <c r="X65" s="31">
        <f>F65+J65+N65+Q65+S65+W65</f>
        <v>8</v>
      </c>
      <c r="Y65" s="126">
        <v>89</v>
      </c>
      <c r="Z65" s="18">
        <f>IF(Y65&gt;=90,2,IF(Y65&gt;=70,1,0))</f>
        <v>1</v>
      </c>
      <c r="AA65" s="126">
        <v>86</v>
      </c>
      <c r="AB65" s="18">
        <f>IF(AA65&gt;=75,2,IF(AA65&gt;=50,1,0))</f>
        <v>2</v>
      </c>
      <c r="AC65" s="126">
        <v>17511</v>
      </c>
      <c r="AD65" s="32">
        <f>AC65/H65/13</f>
        <v>1.1502988898377455</v>
      </c>
      <c r="AE65" s="13">
        <f>IF(AD65&gt;0.7,1,0)</f>
        <v>1</v>
      </c>
      <c r="AF65" s="126">
        <v>6516</v>
      </c>
      <c r="AG65" s="33"/>
      <c r="AH65" s="11">
        <f>IF(AF65&gt;H65*3,1,0)</f>
        <v>1</v>
      </c>
      <c r="AI65" s="126">
        <v>99</v>
      </c>
      <c r="AJ65" s="18">
        <f>IF(AI65&gt;=75,1,0)</f>
        <v>1</v>
      </c>
      <c r="AK65" s="34">
        <f>Z65+AB65+AE65+AH65+AJ65</f>
        <v>6</v>
      </c>
      <c r="AL65" s="126">
        <v>967</v>
      </c>
      <c r="AM65" s="35">
        <f>AL65/H65</f>
        <v>0.82578992314261312</v>
      </c>
      <c r="AN65" s="127">
        <f>IF(AM65&gt;1.9,1,0)</f>
        <v>0</v>
      </c>
      <c r="AO65" s="126">
        <v>625</v>
      </c>
      <c r="AP65" s="128">
        <f>AO65/H65</f>
        <v>0.533731853116994</v>
      </c>
      <c r="AQ65" s="23">
        <f>IF(AP65&gt;1.9,1,0)</f>
        <v>0</v>
      </c>
      <c r="AR65" s="126">
        <v>1092</v>
      </c>
      <c r="AS65" s="36">
        <f>AR65/D65</f>
        <v>16.8</v>
      </c>
      <c r="AT65" s="18">
        <f>IF(AS65&gt;14,1,0)</f>
        <v>1</v>
      </c>
      <c r="AU65" s="25">
        <f>AN65+AQ65+AT65</f>
        <v>1</v>
      </c>
      <c r="AV65" s="26">
        <f>X65+AK65+AU65</f>
        <v>15</v>
      </c>
      <c r="AW65" s="27">
        <f>AV65/18</f>
        <v>0.83333333333333337</v>
      </c>
      <c r="AX65" s="125" t="s">
        <v>102</v>
      </c>
    </row>
    <row r="66" spans="1:57" s="94" customFormat="1" ht="15.75" x14ac:dyDescent="0.25">
      <c r="A66" s="28">
        <f>A65+1</f>
        <v>61</v>
      </c>
      <c r="B66" s="125" t="s">
        <v>103</v>
      </c>
      <c r="C66" s="9">
        <v>121</v>
      </c>
      <c r="D66" s="126">
        <v>145</v>
      </c>
      <c r="E66" s="46"/>
      <c r="F66" s="11">
        <f>IF(OR(D66&gt;(C66+40), ( D66&lt;(C66-0))),0,1)</f>
        <v>1</v>
      </c>
      <c r="G66" s="12">
        <v>3485</v>
      </c>
      <c r="H66" s="126">
        <v>3486</v>
      </c>
      <c r="I66" s="40"/>
      <c r="J66" s="11">
        <f>IF(OR(H66&gt;(G66+100),H66&lt;(G66-50)),0,1)</f>
        <v>1</v>
      </c>
      <c r="K66" s="12">
        <v>104</v>
      </c>
      <c r="L66" s="126">
        <v>104</v>
      </c>
      <c r="M66" s="31"/>
      <c r="N66" s="13">
        <f>IF(L66&lt;&gt;K66,1,1)</f>
        <v>1</v>
      </c>
      <c r="O66" s="126">
        <v>5465</v>
      </c>
      <c r="P66" s="126">
        <v>100</v>
      </c>
      <c r="Q66" s="13">
        <f>IF(P66&gt;=90,2,IF(P66&gt;=70,1,0))</f>
        <v>2</v>
      </c>
      <c r="R66" s="126">
        <v>1494</v>
      </c>
      <c r="S66" s="14">
        <f>IF(R66&gt;150,1,0)</f>
        <v>1</v>
      </c>
      <c r="T66" s="41">
        <v>2911.2599999999998</v>
      </c>
      <c r="U66" s="126">
        <v>3627</v>
      </c>
      <c r="V66" s="30">
        <f>U66/T66</f>
        <v>1.2458523113703346</v>
      </c>
      <c r="W66" s="11">
        <f>IF(V66&gt;=80%,2,IF(V66&gt;=70%,1,0))</f>
        <v>2</v>
      </c>
      <c r="X66" s="31">
        <f>F66+J66+N66+Q66+S66+W66</f>
        <v>8</v>
      </c>
      <c r="Y66" s="126">
        <v>83</v>
      </c>
      <c r="Z66" s="18">
        <f>IF(Y66&gt;=90,2,IF(Y66&gt;=70,1,0))</f>
        <v>1</v>
      </c>
      <c r="AA66" s="126">
        <v>71</v>
      </c>
      <c r="AB66" s="18">
        <f>IF(AA66&gt;=75,2,IF(AA66&gt;=50,1,0))</f>
        <v>1</v>
      </c>
      <c r="AC66" s="126">
        <v>41248</v>
      </c>
      <c r="AD66" s="32">
        <f>AC66/H66/13</f>
        <v>0.91019021139503065</v>
      </c>
      <c r="AE66" s="13">
        <f>IF(AD66&gt;0.7,1,0)</f>
        <v>1</v>
      </c>
      <c r="AF66" s="126">
        <v>20376</v>
      </c>
      <c r="AG66" s="33"/>
      <c r="AH66" s="11">
        <f>IF(AF66&gt;H66*3,1,0)</f>
        <v>1</v>
      </c>
      <c r="AI66" s="126">
        <v>95</v>
      </c>
      <c r="AJ66" s="18">
        <f>IF(AI66&gt;=75,1,0)</f>
        <v>1</v>
      </c>
      <c r="AK66" s="34">
        <f>Z66+AB66+AE66+AH66+AJ66</f>
        <v>5</v>
      </c>
      <c r="AL66" s="126">
        <v>14606</v>
      </c>
      <c r="AM66" s="35">
        <f>AL66/H66</f>
        <v>4.1899024670109011</v>
      </c>
      <c r="AN66" s="127">
        <f>IF(AM66&gt;1.9,1,0)</f>
        <v>1</v>
      </c>
      <c r="AO66" s="126">
        <v>5461</v>
      </c>
      <c r="AP66" s="128">
        <f>AO66/H66</f>
        <v>1.5665519219736088</v>
      </c>
      <c r="AQ66" s="23">
        <f>IF(AP66&gt;1.9,1,0)</f>
        <v>0</v>
      </c>
      <c r="AR66" s="126">
        <v>4199</v>
      </c>
      <c r="AS66" s="36">
        <f>AR66/D66</f>
        <v>28.958620689655174</v>
      </c>
      <c r="AT66" s="18">
        <f>IF(AS66&gt;14,1,0)</f>
        <v>1</v>
      </c>
      <c r="AU66" s="25">
        <f>AN66+AQ66+AT66</f>
        <v>2</v>
      </c>
      <c r="AV66" s="26">
        <f>X66+AK66+AU66</f>
        <v>15</v>
      </c>
      <c r="AW66" s="27">
        <f>AV66/18</f>
        <v>0.83333333333333337</v>
      </c>
      <c r="AX66" s="125" t="s">
        <v>103</v>
      </c>
    </row>
    <row r="67" spans="1:57" s="94" customFormat="1" ht="17.25" x14ac:dyDescent="0.3">
      <c r="A67" s="28">
        <f>A66+1</f>
        <v>62</v>
      </c>
      <c r="B67" s="125" t="s">
        <v>104</v>
      </c>
      <c r="C67" s="9">
        <v>53</v>
      </c>
      <c r="D67" s="126">
        <v>72</v>
      </c>
      <c r="E67" s="59"/>
      <c r="F67" s="11">
        <f>IF(OR(D67&gt;(C67+40), ( D67&lt;(C67-0))),0,1)</f>
        <v>1</v>
      </c>
      <c r="G67" s="12">
        <v>1160</v>
      </c>
      <c r="H67" s="126">
        <v>1179</v>
      </c>
      <c r="I67" s="59"/>
      <c r="J67" s="11">
        <f>IF(OR(H67&gt;(G67+100),H67&lt;(G67-50)),0,1)</f>
        <v>1</v>
      </c>
      <c r="K67" s="12">
        <v>44</v>
      </c>
      <c r="L67" s="126">
        <v>44</v>
      </c>
      <c r="M67" s="59"/>
      <c r="N67" s="13">
        <f>IF(L67&lt;&gt;K67,1,1)</f>
        <v>1</v>
      </c>
      <c r="O67" s="126">
        <v>1258</v>
      </c>
      <c r="P67" s="126">
        <v>92</v>
      </c>
      <c r="Q67" s="13">
        <f>IF(P67&gt;=90,2,IF(P67&gt;=70,1,0))</f>
        <v>2</v>
      </c>
      <c r="R67" s="126">
        <v>348</v>
      </c>
      <c r="S67" s="14">
        <f>IF(R67&gt;150,1,0)</f>
        <v>1</v>
      </c>
      <c r="T67" s="48">
        <v>1451.67</v>
      </c>
      <c r="U67" s="126">
        <v>1474</v>
      </c>
      <c r="V67" s="30">
        <f>U67/T67</f>
        <v>1.0153822838523907</v>
      </c>
      <c r="W67" s="11">
        <f>IF(V67&gt;=80%,2,IF(V67&gt;=70%,1,0))</f>
        <v>2</v>
      </c>
      <c r="X67" s="31">
        <f>F67+J67+N67+Q67+S67+W67</f>
        <v>8</v>
      </c>
      <c r="Y67" s="126">
        <v>84</v>
      </c>
      <c r="Z67" s="18">
        <f>IF(Y67&gt;=90,2,IF(Y67&gt;=70,1,0))</f>
        <v>1</v>
      </c>
      <c r="AA67" s="126">
        <v>81</v>
      </c>
      <c r="AB67" s="18">
        <f>IF(AA67&gt;=75,2,IF(AA67&gt;=50,1,0))</f>
        <v>2</v>
      </c>
      <c r="AC67" s="126">
        <v>18517</v>
      </c>
      <c r="AD67" s="32">
        <f>AC67/H67/13</f>
        <v>1.2081294447706661</v>
      </c>
      <c r="AE67" s="13">
        <f>IF(AD67&gt;0.7,1,0)</f>
        <v>1</v>
      </c>
      <c r="AF67" s="126">
        <v>5457</v>
      </c>
      <c r="AG67" s="44"/>
      <c r="AH67" s="11">
        <f>IF(AF67&gt;H67*3,1,0)</f>
        <v>1</v>
      </c>
      <c r="AI67" s="126">
        <v>92</v>
      </c>
      <c r="AJ67" s="18">
        <f>IF(AI67&gt;=75,1,0)</f>
        <v>1</v>
      </c>
      <c r="AK67" s="34">
        <f>Z67+AB67+AE67+AH67+AJ67</f>
        <v>6</v>
      </c>
      <c r="AL67" s="126">
        <v>1513</v>
      </c>
      <c r="AM67" s="35">
        <f>AL67/H67</f>
        <v>1.2832909245122985</v>
      </c>
      <c r="AN67" s="127">
        <f>IF(AM67&gt;1.9,1,0)</f>
        <v>0</v>
      </c>
      <c r="AO67" s="126">
        <v>516</v>
      </c>
      <c r="AP67" s="128">
        <f>AO67/H67</f>
        <v>0.43765903307888043</v>
      </c>
      <c r="AQ67" s="23">
        <f>IF(AP67&gt;1.9,1,0)</f>
        <v>0</v>
      </c>
      <c r="AR67" s="126">
        <v>1406</v>
      </c>
      <c r="AS67" s="36">
        <f>AR67/D67</f>
        <v>19.527777777777779</v>
      </c>
      <c r="AT67" s="18">
        <f>IF(AS67&gt;14,1,0)</f>
        <v>1</v>
      </c>
      <c r="AU67" s="25">
        <f>AN67+AQ67+AT67</f>
        <v>1</v>
      </c>
      <c r="AV67" s="26">
        <f>X67+AK67+AU67</f>
        <v>15</v>
      </c>
      <c r="AW67" s="27">
        <f>AV67/18</f>
        <v>0.83333333333333337</v>
      </c>
      <c r="AX67" s="125" t="s">
        <v>104</v>
      </c>
    </row>
    <row r="68" spans="1:57" s="94" customFormat="1" ht="15.75" x14ac:dyDescent="0.25">
      <c r="A68" s="28">
        <f>A67+1</f>
        <v>63</v>
      </c>
      <c r="B68" s="125" t="s">
        <v>105</v>
      </c>
      <c r="C68" s="9">
        <v>13</v>
      </c>
      <c r="D68" s="126">
        <v>17</v>
      </c>
      <c r="E68" s="46"/>
      <c r="F68" s="11">
        <f>IF(OR(D68&gt;(C68+40), ( D68&lt;(C68-0))),0,1)</f>
        <v>1</v>
      </c>
      <c r="G68" s="12">
        <v>125</v>
      </c>
      <c r="H68" s="126">
        <v>137</v>
      </c>
      <c r="I68" s="40"/>
      <c r="J68" s="11">
        <f>IF(OR(H68&gt;(G68+100),H68&lt;(G68-50)),0,1)</f>
        <v>1</v>
      </c>
      <c r="K68" s="12">
        <v>10</v>
      </c>
      <c r="L68" s="126">
        <v>10</v>
      </c>
      <c r="M68" s="31"/>
      <c r="N68" s="13">
        <f>IF(L68&lt;&gt;K68,1,1)</f>
        <v>1</v>
      </c>
      <c r="O68" s="126">
        <v>174</v>
      </c>
      <c r="P68" s="126">
        <v>100</v>
      </c>
      <c r="Q68" s="13">
        <f>IF(P68&gt;=90,2,IF(P68&gt;=70,1,0))</f>
        <v>2</v>
      </c>
      <c r="R68" s="126">
        <v>150</v>
      </c>
      <c r="S68" s="14">
        <v>1</v>
      </c>
      <c r="T68" s="15">
        <v>208</v>
      </c>
      <c r="U68" s="126">
        <v>325</v>
      </c>
      <c r="V68" s="30">
        <f>U68/T68</f>
        <v>1.5625</v>
      </c>
      <c r="W68" s="11">
        <f>IF(V68&gt;=80%,2,IF(V68&gt;=70%,1,0))</f>
        <v>2</v>
      </c>
      <c r="X68" s="31">
        <f>F68+J68+N68+Q68+S68+W68</f>
        <v>8</v>
      </c>
      <c r="Y68" s="126">
        <v>89</v>
      </c>
      <c r="Z68" s="18">
        <f>IF(Y68&gt;=90,2,IF(Y68&gt;=70,1,0))</f>
        <v>1</v>
      </c>
      <c r="AA68" s="126">
        <v>82</v>
      </c>
      <c r="AB68" s="18">
        <f>IF(AA68&gt;=75,2,IF(AA68&gt;=50,1,0))</f>
        <v>2</v>
      </c>
      <c r="AC68" s="126">
        <v>2910</v>
      </c>
      <c r="AD68" s="32">
        <f>AC68/H68/13</f>
        <v>1.6339135317237505</v>
      </c>
      <c r="AE68" s="13">
        <f>IF(AD68&gt;0.7,1,0)</f>
        <v>1</v>
      </c>
      <c r="AF68" s="126">
        <v>1074</v>
      </c>
      <c r="AG68" s="33"/>
      <c r="AH68" s="11">
        <f>IF(AF68&gt;H68*3,1,0)</f>
        <v>1</v>
      </c>
      <c r="AI68" s="126">
        <v>100</v>
      </c>
      <c r="AJ68" s="18">
        <f>IF(AI68&gt;=75,1,0)</f>
        <v>1</v>
      </c>
      <c r="AK68" s="34">
        <f>Z68+AB68+AE68+AH68+AJ68</f>
        <v>6</v>
      </c>
      <c r="AL68" s="126">
        <v>60</v>
      </c>
      <c r="AM68" s="35">
        <f>AL68/H68</f>
        <v>0.43795620437956206</v>
      </c>
      <c r="AN68" s="127">
        <f>IF(AM68&gt;1.9,1,0)</f>
        <v>0</v>
      </c>
      <c r="AO68" s="126">
        <v>17</v>
      </c>
      <c r="AP68" s="128">
        <f>AO68/H68</f>
        <v>0.12408759124087591</v>
      </c>
      <c r="AQ68" s="23">
        <f>IF(AP68&gt;1.9,1,0)</f>
        <v>0</v>
      </c>
      <c r="AR68" s="126">
        <v>259</v>
      </c>
      <c r="AS68" s="36">
        <f>AR68/D68</f>
        <v>15.235294117647058</v>
      </c>
      <c r="AT68" s="18">
        <f>IF(AS68&gt;14,1,0)</f>
        <v>1</v>
      </c>
      <c r="AU68" s="25">
        <f>AN68+AQ68+AT68</f>
        <v>1</v>
      </c>
      <c r="AV68" s="26">
        <f>X68+AK68+AU68</f>
        <v>15</v>
      </c>
      <c r="AW68" s="27">
        <f>AV68/18</f>
        <v>0.83333333333333337</v>
      </c>
      <c r="AX68" s="125" t="s">
        <v>105</v>
      </c>
    </row>
    <row r="69" spans="1:57" s="94" customFormat="1" ht="15.75" x14ac:dyDescent="0.25">
      <c r="A69" s="28">
        <f>A68+1</f>
        <v>64</v>
      </c>
      <c r="B69" s="125" t="s">
        <v>106</v>
      </c>
      <c r="C69" s="9">
        <v>46</v>
      </c>
      <c r="D69" s="126">
        <v>49</v>
      </c>
      <c r="E69" s="46"/>
      <c r="F69" s="11">
        <f>IF(OR(D69&gt;(C69+40), ( D69&lt;(C69-0))),0,1)</f>
        <v>1</v>
      </c>
      <c r="G69" s="12">
        <v>842</v>
      </c>
      <c r="H69" s="126">
        <v>842</v>
      </c>
      <c r="I69" s="40"/>
      <c r="J69" s="11">
        <f>IF(OR(H69&gt;(G69+100),H69&lt;(G69-50)),0,1)</f>
        <v>1</v>
      </c>
      <c r="K69" s="12">
        <v>32</v>
      </c>
      <c r="L69" s="126">
        <v>32</v>
      </c>
      <c r="M69" s="31"/>
      <c r="N69" s="13">
        <f>IF(L69&lt;&gt;K69,1,1)</f>
        <v>1</v>
      </c>
      <c r="O69" s="126">
        <v>1206</v>
      </c>
      <c r="P69" s="126">
        <v>97</v>
      </c>
      <c r="Q69" s="13">
        <f>IF(P69&gt;=90,2,IF(P69&gt;=70,1,0))</f>
        <v>2</v>
      </c>
      <c r="R69" s="126">
        <v>229</v>
      </c>
      <c r="S69" s="14">
        <f>IF(R69&gt;150,1,0)</f>
        <v>1</v>
      </c>
      <c r="T69" s="15">
        <v>1096.6400000000001</v>
      </c>
      <c r="U69" s="126">
        <v>1198</v>
      </c>
      <c r="V69" s="30">
        <f>U69/T69</f>
        <v>1.092427779398891</v>
      </c>
      <c r="W69" s="11">
        <f>IF(V69&gt;=80%,2,IF(V69&gt;=70%,1,0))</f>
        <v>2</v>
      </c>
      <c r="X69" s="31">
        <f>F69+J69+N69+Q69+S69+W69</f>
        <v>8</v>
      </c>
      <c r="Y69" s="126">
        <v>89</v>
      </c>
      <c r="Z69" s="18">
        <f>IF(Y69&gt;=90,2,IF(Y69&gt;=70,1,0))</f>
        <v>1</v>
      </c>
      <c r="AA69" s="126">
        <v>77</v>
      </c>
      <c r="AB69" s="18">
        <f>IF(AA69&gt;=75,2,IF(AA69&gt;=50,1,0))</f>
        <v>2</v>
      </c>
      <c r="AC69" s="126">
        <v>15366</v>
      </c>
      <c r="AD69" s="32">
        <f>AC69/H69/13</f>
        <v>1.4038004750593822</v>
      </c>
      <c r="AE69" s="13">
        <f>IF(AD69&gt;0.7,1,0)</f>
        <v>1</v>
      </c>
      <c r="AF69" s="126">
        <v>3935</v>
      </c>
      <c r="AG69" s="33"/>
      <c r="AH69" s="11">
        <f>IF(AF69&gt;H69*3,1,0)</f>
        <v>1</v>
      </c>
      <c r="AI69" s="126">
        <v>97</v>
      </c>
      <c r="AJ69" s="18">
        <f>IF(AI69&gt;=75,1,0)</f>
        <v>1</v>
      </c>
      <c r="AK69" s="34">
        <f>Z69+AB69+AE69+AH69+AJ69</f>
        <v>6</v>
      </c>
      <c r="AL69" s="126">
        <v>969</v>
      </c>
      <c r="AM69" s="35">
        <f>AL69/H69</f>
        <v>1.1508313539192399</v>
      </c>
      <c r="AN69" s="127">
        <f>IF(AM69&gt;1.9,1,0)</f>
        <v>0</v>
      </c>
      <c r="AO69" s="126">
        <v>533</v>
      </c>
      <c r="AP69" s="128">
        <f>AO69/H69</f>
        <v>0.6330166270783848</v>
      </c>
      <c r="AQ69" s="23">
        <f>IF(AP69&gt;1.9,1,0)</f>
        <v>0</v>
      </c>
      <c r="AR69" s="126">
        <v>1237</v>
      </c>
      <c r="AS69" s="36">
        <f>AR69/D69</f>
        <v>25.244897959183675</v>
      </c>
      <c r="AT69" s="18">
        <f>IF(AS69&gt;14,1,0)</f>
        <v>1</v>
      </c>
      <c r="AU69" s="25">
        <f>AN69+AQ69+AT69</f>
        <v>1</v>
      </c>
      <c r="AV69" s="26">
        <f>X69+AK69+AU69</f>
        <v>15</v>
      </c>
      <c r="AW69" s="27">
        <f>AV69/18</f>
        <v>0.83333333333333337</v>
      </c>
      <c r="AX69" s="125" t="s">
        <v>106</v>
      </c>
    </row>
    <row r="70" spans="1:57" s="94" customFormat="1" ht="15.75" x14ac:dyDescent="0.25">
      <c r="A70" s="28">
        <f>A69+1</f>
        <v>65</v>
      </c>
      <c r="B70" s="125" t="s">
        <v>107</v>
      </c>
      <c r="C70" s="9">
        <v>128</v>
      </c>
      <c r="D70" s="126">
        <v>153</v>
      </c>
      <c r="E70" s="37"/>
      <c r="F70" s="11">
        <f>IF(OR(D70&gt;(C70+40), ( D70&lt;(C70-0))),0,1)</f>
        <v>1</v>
      </c>
      <c r="G70" s="12">
        <v>3515</v>
      </c>
      <c r="H70" s="126">
        <v>3538</v>
      </c>
      <c r="I70" s="37"/>
      <c r="J70" s="11">
        <f>IF(OR(H70&gt;(G70+100),H70&lt;(G70-50)),0,1)</f>
        <v>1</v>
      </c>
      <c r="K70" s="12">
        <v>100</v>
      </c>
      <c r="L70" s="126">
        <v>100</v>
      </c>
      <c r="M70" s="37"/>
      <c r="N70" s="13">
        <f>IF(L70&lt;&gt;K70,1,1)</f>
        <v>1</v>
      </c>
      <c r="O70" s="126">
        <v>5384</v>
      </c>
      <c r="P70" s="126">
        <v>96</v>
      </c>
      <c r="Q70" s="13">
        <f>IF(P70&gt;=90,2,IF(P70&gt;=70,1,0))</f>
        <v>2</v>
      </c>
      <c r="R70" s="126">
        <v>398</v>
      </c>
      <c r="S70" s="14">
        <f>IF(R70&gt;150,1,0)</f>
        <v>1</v>
      </c>
      <c r="T70" s="60">
        <v>3051.52</v>
      </c>
      <c r="U70" s="126">
        <v>3674</v>
      </c>
      <c r="V70" s="30">
        <f>U70/T70</f>
        <v>1.2039901426174497</v>
      </c>
      <c r="W70" s="11">
        <f>IF(V70&gt;=80%,2,IF(V70&gt;=70%,1,0))</f>
        <v>2</v>
      </c>
      <c r="X70" s="31">
        <f>F70+J70+N70+Q70+S70+W70</f>
        <v>8</v>
      </c>
      <c r="Y70" s="126">
        <v>82</v>
      </c>
      <c r="Z70" s="18">
        <f>IF(Y70&gt;=90,2,IF(Y70&gt;=70,1,0))</f>
        <v>1</v>
      </c>
      <c r="AA70" s="126">
        <v>77</v>
      </c>
      <c r="AB70" s="18">
        <f>IF(AA70&gt;=75,2,IF(AA70&gt;=50,1,0))</f>
        <v>2</v>
      </c>
      <c r="AC70" s="126">
        <v>34401</v>
      </c>
      <c r="AD70" s="32">
        <f>AC70/H70/13</f>
        <v>0.74794538418054535</v>
      </c>
      <c r="AE70" s="13">
        <f>IF(AD70&gt;0.7,1,0)</f>
        <v>1</v>
      </c>
      <c r="AF70" s="126">
        <v>19887</v>
      </c>
      <c r="AG70" s="37"/>
      <c r="AH70" s="11">
        <f>IF(AF70&gt;H70*3,1,0)</f>
        <v>1</v>
      </c>
      <c r="AI70" s="126">
        <v>97</v>
      </c>
      <c r="AJ70" s="18">
        <f>IF(AI70&gt;=75,1,0)</f>
        <v>1</v>
      </c>
      <c r="AK70" s="34">
        <f>Z70+AB70+AE70+AH70+AJ70</f>
        <v>6</v>
      </c>
      <c r="AL70" s="126">
        <v>2973</v>
      </c>
      <c r="AM70" s="35">
        <f>AL70/H70</f>
        <v>0.84030525720746185</v>
      </c>
      <c r="AN70" s="127">
        <f>IF(AM70&gt;1.9,1,0)</f>
        <v>0</v>
      </c>
      <c r="AO70" s="126">
        <v>935</v>
      </c>
      <c r="AP70" s="128">
        <f>AO70/H70</f>
        <v>0.26427360090446578</v>
      </c>
      <c r="AQ70" s="23">
        <f>IF(AP70&gt;1.9,1,0)</f>
        <v>0</v>
      </c>
      <c r="AR70" s="126">
        <v>2750</v>
      </c>
      <c r="AS70" s="36">
        <f>AR70/D70</f>
        <v>17.973856209150327</v>
      </c>
      <c r="AT70" s="18">
        <f>IF(AS70&gt;14,1,0)</f>
        <v>1</v>
      </c>
      <c r="AU70" s="25">
        <f>AN70+AQ70+AT70</f>
        <v>1</v>
      </c>
      <c r="AV70" s="26">
        <f>X70+AK70+AU70</f>
        <v>15</v>
      </c>
      <c r="AW70" s="27">
        <f>AV70/18</f>
        <v>0.83333333333333337</v>
      </c>
      <c r="AX70" s="125" t="s">
        <v>107</v>
      </c>
    </row>
    <row r="71" spans="1:57" s="94" customFormat="1" ht="15.75" x14ac:dyDescent="0.25">
      <c r="A71" s="28">
        <f>A70+1</f>
        <v>66</v>
      </c>
      <c r="B71" s="125" t="s">
        <v>108</v>
      </c>
      <c r="C71" s="9">
        <v>32</v>
      </c>
      <c r="D71" s="126">
        <v>33</v>
      </c>
      <c r="E71" s="46"/>
      <c r="F71" s="11">
        <f>IF(OR(D71&gt;(C71+40), ( D71&lt;(C71-0))),0,1)</f>
        <v>1</v>
      </c>
      <c r="G71" s="12">
        <v>837</v>
      </c>
      <c r="H71" s="126">
        <v>871</v>
      </c>
      <c r="I71" s="40"/>
      <c r="J71" s="11">
        <f>IF(OR(H71&gt;(G71+100),H71&lt;(G71-50)),0,1)</f>
        <v>1</v>
      </c>
      <c r="K71" s="12">
        <v>28</v>
      </c>
      <c r="L71" s="126">
        <v>28</v>
      </c>
      <c r="M71" s="31"/>
      <c r="N71" s="13">
        <f>IF(L71&lt;&gt;K71,1,1)</f>
        <v>1</v>
      </c>
      <c r="O71" s="126">
        <v>1154</v>
      </c>
      <c r="P71" s="126">
        <v>99</v>
      </c>
      <c r="Q71" s="13">
        <f>IF(P71&gt;=90,2,IF(P71&gt;=70,1,0))</f>
        <v>2</v>
      </c>
      <c r="R71" s="126">
        <v>296</v>
      </c>
      <c r="S71" s="14">
        <f>IF(R71&gt;150,1,0)</f>
        <v>1</v>
      </c>
      <c r="T71" s="15">
        <v>460.8</v>
      </c>
      <c r="U71" s="126">
        <v>775</v>
      </c>
      <c r="V71" s="30">
        <f>U71/T71</f>
        <v>1.6818576388888888</v>
      </c>
      <c r="W71" s="11">
        <f>IF(V71&gt;=80%,2,IF(V71&gt;=70%,1,0))</f>
        <v>2</v>
      </c>
      <c r="X71" s="31">
        <f>F71+J71+N71+Q71+S71+W71</f>
        <v>8</v>
      </c>
      <c r="Y71" s="126">
        <v>88</v>
      </c>
      <c r="Z71" s="18">
        <f>IF(Y71&gt;=90,2,IF(Y71&gt;=70,1,0))</f>
        <v>1</v>
      </c>
      <c r="AA71" s="126">
        <v>87</v>
      </c>
      <c r="AB71" s="18">
        <f>IF(AA71&gt;=75,2,IF(AA71&gt;=50,1,0))</f>
        <v>2</v>
      </c>
      <c r="AC71" s="126">
        <v>8927</v>
      </c>
      <c r="AD71" s="32">
        <f>AC71/H71/13</f>
        <v>0.78839530159851634</v>
      </c>
      <c r="AE71" s="13">
        <f>IF(AD71&gt;0.7,1,0)</f>
        <v>1</v>
      </c>
      <c r="AF71" s="126">
        <v>4691</v>
      </c>
      <c r="AG71" s="33"/>
      <c r="AH71" s="11">
        <f>IF(AF71&gt;H71*3,1,0)</f>
        <v>1</v>
      </c>
      <c r="AI71" s="126">
        <v>98</v>
      </c>
      <c r="AJ71" s="18">
        <f>IF(AI71&gt;=75,1,0)</f>
        <v>1</v>
      </c>
      <c r="AK71" s="34">
        <f>Z71+AB71+AE71+AH71+AJ71</f>
        <v>6</v>
      </c>
      <c r="AL71" s="126">
        <v>132</v>
      </c>
      <c r="AM71" s="35">
        <f>AL71/H71</f>
        <v>0.15154994259471871</v>
      </c>
      <c r="AN71" s="127">
        <f>IF(AM71&gt;1.9,1,0)</f>
        <v>0</v>
      </c>
      <c r="AO71" s="126">
        <v>81</v>
      </c>
      <c r="AP71" s="128">
        <f>AO71/H71</f>
        <v>9.2996555683122845E-2</v>
      </c>
      <c r="AQ71" s="23">
        <f>IF(AP71&gt;1.9,1,0)</f>
        <v>0</v>
      </c>
      <c r="AR71" s="126">
        <v>679</v>
      </c>
      <c r="AS71" s="36">
        <f>AR71/D71</f>
        <v>20.575757575757574</v>
      </c>
      <c r="AT71" s="18">
        <f>IF(AS71&gt;14,1,0)</f>
        <v>1</v>
      </c>
      <c r="AU71" s="25">
        <f>AN71+AQ71+AT71</f>
        <v>1</v>
      </c>
      <c r="AV71" s="26">
        <f>X71+AK71+AU71</f>
        <v>15</v>
      </c>
      <c r="AW71" s="27">
        <f>AV71/18</f>
        <v>0.83333333333333337</v>
      </c>
      <c r="AX71" s="125" t="s">
        <v>108</v>
      </c>
      <c r="AY71" s="93"/>
      <c r="AZ71" s="93"/>
      <c r="BA71" s="93"/>
      <c r="BB71" s="93"/>
      <c r="BC71" s="93"/>
      <c r="BD71" s="93"/>
      <c r="BE71" s="93"/>
    </row>
    <row r="72" spans="1:57" s="94" customFormat="1" ht="15.75" x14ac:dyDescent="0.25">
      <c r="A72" s="28">
        <f>A71+1</f>
        <v>67</v>
      </c>
      <c r="B72" s="125" t="s">
        <v>109</v>
      </c>
      <c r="C72" s="9">
        <v>63</v>
      </c>
      <c r="D72" s="126">
        <v>73</v>
      </c>
      <c r="E72" s="45"/>
      <c r="F72" s="11">
        <f>IF(OR(D72&gt;(C72+40), ( D72&lt;(C72-0))),0,1)</f>
        <v>1</v>
      </c>
      <c r="G72" s="12">
        <v>1552</v>
      </c>
      <c r="H72" s="126">
        <v>1586</v>
      </c>
      <c r="I72" s="45"/>
      <c r="J72" s="11">
        <f>IF(OR(H72&gt;(G72+100),H72&lt;(G72-50)),0,1)</f>
        <v>1</v>
      </c>
      <c r="K72" s="12">
        <v>50</v>
      </c>
      <c r="L72" s="126">
        <v>50</v>
      </c>
      <c r="M72" s="45"/>
      <c r="N72" s="13">
        <f>IF(L72&lt;&gt;K72,1,1)</f>
        <v>1</v>
      </c>
      <c r="O72" s="126">
        <v>2721</v>
      </c>
      <c r="P72" s="126">
        <v>96</v>
      </c>
      <c r="Q72" s="13">
        <f>IF(P72&gt;=90,2,IF(P72&gt;=70,1,0))</f>
        <v>2</v>
      </c>
      <c r="R72" s="126">
        <v>241</v>
      </c>
      <c r="S72" s="14">
        <f>IF(R72&gt;150,1,0)</f>
        <v>1</v>
      </c>
      <c r="T72" s="15">
        <v>1386</v>
      </c>
      <c r="U72" s="126">
        <v>1811</v>
      </c>
      <c r="V72" s="30">
        <f>U72/T72</f>
        <v>1.3066378066378066</v>
      </c>
      <c r="W72" s="11">
        <f>IF(V72&gt;=80%,2,IF(V72&gt;=70%,1,0))</f>
        <v>2</v>
      </c>
      <c r="X72" s="31">
        <f>F72+J72+N72+Q72+S72+W72</f>
        <v>8</v>
      </c>
      <c r="Y72" s="126">
        <v>85</v>
      </c>
      <c r="Z72" s="18">
        <f>IF(Y72&gt;=90,2,IF(Y72&gt;=70,1,0))</f>
        <v>1</v>
      </c>
      <c r="AA72" s="126">
        <v>72</v>
      </c>
      <c r="AB72" s="18">
        <f>IF(AA72&gt;=75,2,IF(AA72&gt;=50,1,0))</f>
        <v>1</v>
      </c>
      <c r="AC72" s="126">
        <v>24346</v>
      </c>
      <c r="AD72" s="32">
        <f>AC72/H72/13</f>
        <v>1.1808128819478125</v>
      </c>
      <c r="AE72" s="13">
        <f>IF(AD72&gt;0.7,1,0)</f>
        <v>1</v>
      </c>
      <c r="AF72" s="126">
        <v>11185</v>
      </c>
      <c r="AG72" s="44"/>
      <c r="AH72" s="11">
        <f>IF(AF72&gt;H72*3,1,0)</f>
        <v>1</v>
      </c>
      <c r="AI72" s="126">
        <v>95</v>
      </c>
      <c r="AJ72" s="18">
        <f>IF(AI72&gt;=75,1,0)</f>
        <v>1</v>
      </c>
      <c r="AK72" s="34">
        <f>Z72+AB72+AE72+AH72+AJ72</f>
        <v>5</v>
      </c>
      <c r="AL72" s="126">
        <v>3732</v>
      </c>
      <c r="AM72" s="35">
        <f>AL72/H72</f>
        <v>2.3530895334174025</v>
      </c>
      <c r="AN72" s="127">
        <f>IF(AM72&gt;1.9,1,0)</f>
        <v>1</v>
      </c>
      <c r="AO72" s="126">
        <v>801</v>
      </c>
      <c r="AP72" s="128">
        <f>AO72/H72</f>
        <v>0.50504413619167721</v>
      </c>
      <c r="AQ72" s="23">
        <f>IF(AP72&gt;1.9,1,0)</f>
        <v>0</v>
      </c>
      <c r="AR72" s="126">
        <v>2444</v>
      </c>
      <c r="AS72" s="36">
        <f>AR72/D72</f>
        <v>33.479452054794521</v>
      </c>
      <c r="AT72" s="18">
        <f>IF(AS72&gt;14,1,0)</f>
        <v>1</v>
      </c>
      <c r="AU72" s="25">
        <f>AN72+AQ72+AT72</f>
        <v>2</v>
      </c>
      <c r="AV72" s="26">
        <f>X72+AK72+AU72</f>
        <v>15</v>
      </c>
      <c r="AW72" s="27">
        <f>AV72/18</f>
        <v>0.83333333333333337</v>
      </c>
      <c r="AX72" s="125" t="s">
        <v>109</v>
      </c>
      <c r="AY72" s="93"/>
      <c r="AZ72" s="93"/>
      <c r="BA72" s="93"/>
      <c r="BB72" s="93"/>
      <c r="BC72" s="93"/>
      <c r="BD72" s="93"/>
      <c r="BE72" s="93"/>
    </row>
    <row r="73" spans="1:57" s="94" customFormat="1" ht="15.75" x14ac:dyDescent="0.25">
      <c r="A73" s="28">
        <f>A72+1</f>
        <v>68</v>
      </c>
      <c r="B73" s="125" t="s">
        <v>110</v>
      </c>
      <c r="C73" s="9">
        <v>74</v>
      </c>
      <c r="D73" s="126">
        <v>86</v>
      </c>
      <c r="E73" s="42"/>
      <c r="F73" s="11">
        <f>IF(OR(D73&gt;(C73+40), ( D73&lt;(C73-0))),0,1)</f>
        <v>1</v>
      </c>
      <c r="G73" s="12">
        <v>2304</v>
      </c>
      <c r="H73" s="126">
        <v>2351</v>
      </c>
      <c r="I73" s="43"/>
      <c r="J73" s="11">
        <f>IF(OR(H73&gt;(G73+100),H73&lt;(G73-50)),0,1)</f>
        <v>1</v>
      </c>
      <c r="K73" s="12">
        <v>65</v>
      </c>
      <c r="L73" s="126">
        <v>65</v>
      </c>
      <c r="M73" s="31"/>
      <c r="N73" s="13">
        <f>IF(L73&lt;&gt;K73,1,1)</f>
        <v>1</v>
      </c>
      <c r="O73" s="126">
        <v>3714</v>
      </c>
      <c r="P73" s="126">
        <v>96</v>
      </c>
      <c r="Q73" s="13">
        <f>IF(P73&gt;=90,2,IF(P73&gt;=70,1,0))</f>
        <v>2</v>
      </c>
      <c r="R73" s="126">
        <v>584</v>
      </c>
      <c r="S73" s="14">
        <f>IF(R73&gt;150,1,0)</f>
        <v>1</v>
      </c>
      <c r="T73" s="61">
        <v>1833.72</v>
      </c>
      <c r="U73" s="126">
        <v>2490</v>
      </c>
      <c r="V73" s="49">
        <f>U73/T73</f>
        <v>1.3578954256920359</v>
      </c>
      <c r="W73" s="11">
        <f>IF(V73&gt;=80%,2,IF(V73&gt;=70%,1,0))</f>
        <v>2</v>
      </c>
      <c r="X73" s="50">
        <f>F73+J73+N73+Q73+S73+W73</f>
        <v>8</v>
      </c>
      <c r="Y73" s="126">
        <v>80</v>
      </c>
      <c r="Z73" s="18">
        <f>IF(Y73&gt;=90,2,IF(Y73&gt;=70,1,0))</f>
        <v>1</v>
      </c>
      <c r="AA73" s="126">
        <v>69</v>
      </c>
      <c r="AB73" s="18">
        <f>IF(AA73&gt;=75,2,IF(AA73&gt;=50,1,0))</f>
        <v>1</v>
      </c>
      <c r="AC73" s="126">
        <v>24823</v>
      </c>
      <c r="AD73" s="32">
        <f>AC73/H73/13</f>
        <v>0.81219121159572027</v>
      </c>
      <c r="AE73" s="13">
        <f>IF(AD73&gt;0.7,1,0)</f>
        <v>1</v>
      </c>
      <c r="AF73" s="126">
        <v>15457</v>
      </c>
      <c r="AG73" s="44"/>
      <c r="AH73" s="11">
        <f>IF(AF73&gt;H73*3,1,0)</f>
        <v>1</v>
      </c>
      <c r="AI73" s="126">
        <v>94</v>
      </c>
      <c r="AJ73" s="18">
        <f>IF(AI73&gt;=75,1,0)</f>
        <v>1</v>
      </c>
      <c r="AK73" s="34">
        <f>Z73+AB73+AE73+AH73+AJ73</f>
        <v>5</v>
      </c>
      <c r="AL73" s="126">
        <v>6648</v>
      </c>
      <c r="AM73" s="35">
        <f>AL73/H73</f>
        <v>2.8277328796256911</v>
      </c>
      <c r="AN73" s="127">
        <f>IF(AM73&gt;1.9,1,0)</f>
        <v>1</v>
      </c>
      <c r="AO73" s="126">
        <v>2933</v>
      </c>
      <c r="AP73" s="128">
        <f>AO73/H73</f>
        <v>1.2475542322415993</v>
      </c>
      <c r="AQ73" s="23">
        <f>IF(AP73&gt;1.9,1,0)</f>
        <v>0</v>
      </c>
      <c r="AR73" s="126">
        <v>2979</v>
      </c>
      <c r="AS73" s="36">
        <f>AR73/D73</f>
        <v>34.639534883720927</v>
      </c>
      <c r="AT73" s="18">
        <f>IF(AS73&gt;14,1,0)</f>
        <v>1</v>
      </c>
      <c r="AU73" s="25">
        <f>AN73+AQ73+AT73</f>
        <v>2</v>
      </c>
      <c r="AV73" s="26">
        <f>X73+AK73+AU73</f>
        <v>15</v>
      </c>
      <c r="AW73" s="27">
        <f>AV73/18</f>
        <v>0.83333333333333337</v>
      </c>
      <c r="AX73" s="125" t="s">
        <v>110</v>
      </c>
    </row>
    <row r="74" spans="1:57" s="94" customFormat="1" ht="15.75" x14ac:dyDescent="0.25">
      <c r="A74" s="28">
        <f>A73+1</f>
        <v>69</v>
      </c>
      <c r="B74" s="125" t="s">
        <v>111</v>
      </c>
      <c r="C74" s="9">
        <v>48</v>
      </c>
      <c r="D74" s="126">
        <v>62</v>
      </c>
      <c r="E74" s="46"/>
      <c r="F74" s="11">
        <f>IF(OR(D74&gt;(C74+40), ( D74&lt;(C74-0))),0,1)</f>
        <v>1</v>
      </c>
      <c r="G74" s="12">
        <v>922</v>
      </c>
      <c r="H74" s="126">
        <v>917</v>
      </c>
      <c r="I74" s="40"/>
      <c r="J74" s="11">
        <f>IF(OR(H74&gt;(G74+100),H74&lt;(G74-50)),0,1)</f>
        <v>1</v>
      </c>
      <c r="K74" s="12">
        <v>34</v>
      </c>
      <c r="L74" s="126">
        <v>34</v>
      </c>
      <c r="M74" s="31"/>
      <c r="N74" s="13">
        <f>IF(L74&lt;&gt;K74,1,1)</f>
        <v>1</v>
      </c>
      <c r="O74" s="126">
        <v>929</v>
      </c>
      <c r="P74" s="126">
        <v>98</v>
      </c>
      <c r="Q74" s="13">
        <f>IF(P74&gt;=90,2,IF(P74&gt;=70,1,0))</f>
        <v>2</v>
      </c>
      <c r="R74" s="126">
        <v>238</v>
      </c>
      <c r="S74" s="14">
        <f>IF(R74&gt;150,1,0)</f>
        <v>1</v>
      </c>
      <c r="T74" s="15">
        <v>1289.28</v>
      </c>
      <c r="U74" s="126">
        <v>1364</v>
      </c>
      <c r="V74" s="30">
        <f>U74/T74</f>
        <v>1.0579548275006205</v>
      </c>
      <c r="W74" s="11">
        <f>IF(V74&gt;=80%,2,IF(V74&gt;=70%,1,0))</f>
        <v>2</v>
      </c>
      <c r="X74" s="31">
        <f>F74+J74+N74+Q74+S74+W74</f>
        <v>8</v>
      </c>
      <c r="Y74" s="126">
        <v>64</v>
      </c>
      <c r="Z74" s="18">
        <f>IF(Y74&gt;=90,2,IF(Y74&gt;=70,1,0))</f>
        <v>0</v>
      </c>
      <c r="AA74" s="126">
        <v>58</v>
      </c>
      <c r="AB74" s="18">
        <f>IF(AA74&gt;=75,2,IF(AA74&gt;=50,1,0))</f>
        <v>1</v>
      </c>
      <c r="AC74" s="126">
        <v>9316</v>
      </c>
      <c r="AD74" s="32">
        <f>AC74/H74/13</f>
        <v>0.78147806392081209</v>
      </c>
      <c r="AE74" s="13">
        <f>IF(AD74&gt;0.7,1,0)</f>
        <v>1</v>
      </c>
      <c r="AF74" s="126">
        <v>5395</v>
      </c>
      <c r="AG74" s="33"/>
      <c r="AH74" s="11">
        <f>IF(AF74&gt;H74*3,1,0)</f>
        <v>1</v>
      </c>
      <c r="AI74" s="126">
        <v>99</v>
      </c>
      <c r="AJ74" s="18">
        <f>IF(AI74&gt;=75,1,0)</f>
        <v>1</v>
      </c>
      <c r="AK74" s="34">
        <f>Z74+AB74+AE74+AH74+AJ74</f>
        <v>4</v>
      </c>
      <c r="AL74" s="126">
        <v>529</v>
      </c>
      <c r="AM74" s="35">
        <f>AL74/H74</f>
        <v>0.57688113413304254</v>
      </c>
      <c r="AN74" s="127">
        <f>IF(AM74&gt;1.9,1,0)</f>
        <v>0</v>
      </c>
      <c r="AO74" s="126">
        <v>2651</v>
      </c>
      <c r="AP74" s="128">
        <f>AO74/H74</f>
        <v>2.890948745910578</v>
      </c>
      <c r="AQ74" s="23">
        <f>IF(AP74&gt;1.9,1,0)</f>
        <v>1</v>
      </c>
      <c r="AR74" s="126">
        <v>1077</v>
      </c>
      <c r="AS74" s="36">
        <f>AR74/D74</f>
        <v>17.370967741935484</v>
      </c>
      <c r="AT74" s="18">
        <f>IF(AS74&gt;14,1,0)</f>
        <v>1</v>
      </c>
      <c r="AU74" s="25">
        <f>AN74+AQ74+AT74</f>
        <v>2</v>
      </c>
      <c r="AV74" s="26">
        <f>X74+AK74+AU74</f>
        <v>14</v>
      </c>
      <c r="AW74" s="27">
        <f>AV74/18</f>
        <v>0.77777777777777779</v>
      </c>
      <c r="AX74" s="125" t="s">
        <v>111</v>
      </c>
    </row>
    <row r="75" spans="1:57" s="94" customFormat="1" ht="15.75" x14ac:dyDescent="0.25">
      <c r="A75" s="28">
        <f>A74+1</f>
        <v>70</v>
      </c>
      <c r="B75" s="125" t="s">
        <v>112</v>
      </c>
      <c r="C75" s="9">
        <v>33</v>
      </c>
      <c r="D75" s="126">
        <v>47</v>
      </c>
      <c r="E75" s="39"/>
      <c r="F75" s="11">
        <f>IF(OR(D75&gt;(C75+40), ( D75&lt;(C75-0))),0,1)</f>
        <v>1</v>
      </c>
      <c r="G75" s="12">
        <v>863</v>
      </c>
      <c r="H75" s="126">
        <v>872</v>
      </c>
      <c r="I75" s="39"/>
      <c r="J75" s="11">
        <f>IF(OR(H75&gt;(G75+100),H75&lt;(G75-50)),0,1)</f>
        <v>1</v>
      </c>
      <c r="K75" s="12">
        <v>28</v>
      </c>
      <c r="L75" s="126">
        <v>28</v>
      </c>
      <c r="M75" s="38"/>
      <c r="N75" s="13">
        <f>IF(L75&lt;&gt;K75,1,1)</f>
        <v>1</v>
      </c>
      <c r="O75" s="126">
        <v>1029</v>
      </c>
      <c r="P75" s="126">
        <v>98</v>
      </c>
      <c r="Q75" s="13">
        <f>IF(P75&gt;=90,2,IF(P75&gt;=70,1,0))</f>
        <v>2</v>
      </c>
      <c r="R75" s="126">
        <v>272</v>
      </c>
      <c r="S75" s="14">
        <f>IF(R75&gt;150,1,0)</f>
        <v>1</v>
      </c>
      <c r="T75" s="58">
        <v>923.34</v>
      </c>
      <c r="U75" s="126">
        <v>1065</v>
      </c>
      <c r="V75" s="30">
        <f>U75/T75</f>
        <v>1.153421274936643</v>
      </c>
      <c r="W75" s="11">
        <f>IF(V75&gt;=80%,2,IF(V75&gt;=70%,1,0))</f>
        <v>2</v>
      </c>
      <c r="X75" s="31">
        <f>F75+J75+N75+Q75+S75+W75</f>
        <v>8</v>
      </c>
      <c r="Y75" s="126">
        <v>78</v>
      </c>
      <c r="Z75" s="18">
        <f>IF(Y75&gt;=90,2,IF(Y75&gt;=70,1,0))</f>
        <v>1</v>
      </c>
      <c r="AA75" s="126">
        <v>69</v>
      </c>
      <c r="AB75" s="18">
        <f>IF(AA75&gt;=75,2,IF(AA75&gt;=50,1,0))</f>
        <v>1</v>
      </c>
      <c r="AC75" s="126">
        <v>12110</v>
      </c>
      <c r="AD75" s="32">
        <f>AC75/H75/13</f>
        <v>1.0682780522230062</v>
      </c>
      <c r="AE75" s="13">
        <f>IF(AD75&gt;0.7,1,0)</f>
        <v>1</v>
      </c>
      <c r="AF75" s="126">
        <v>5014</v>
      </c>
      <c r="AG75" s="33"/>
      <c r="AH75" s="11">
        <f>IF(AF75&gt;H75*3,1,0)</f>
        <v>1</v>
      </c>
      <c r="AI75" s="126">
        <v>97</v>
      </c>
      <c r="AJ75" s="18">
        <f>IF(AI75&gt;=75,1,0)</f>
        <v>1</v>
      </c>
      <c r="AK75" s="34">
        <f>Z75+AB75+AE75+AH75+AJ75</f>
        <v>5</v>
      </c>
      <c r="AL75" s="126">
        <v>1350</v>
      </c>
      <c r="AM75" s="35">
        <f>AL75/H75</f>
        <v>1.548165137614679</v>
      </c>
      <c r="AN75" s="127">
        <f>IF(AM75&gt;1.9,1,0)</f>
        <v>0</v>
      </c>
      <c r="AO75" s="126">
        <v>607</v>
      </c>
      <c r="AP75" s="128">
        <f>AO75/H75</f>
        <v>0.69610091743119262</v>
      </c>
      <c r="AQ75" s="23">
        <f>IF(AP75&gt;1.9,1,0)</f>
        <v>0</v>
      </c>
      <c r="AR75" s="126">
        <v>808</v>
      </c>
      <c r="AS75" s="36">
        <f>AR75/D75</f>
        <v>17.191489361702128</v>
      </c>
      <c r="AT75" s="18">
        <f>IF(AS75&gt;14,1,0)</f>
        <v>1</v>
      </c>
      <c r="AU75" s="25">
        <f>AN75+AQ75+AT75</f>
        <v>1</v>
      </c>
      <c r="AV75" s="26">
        <f>X75+AK75+AU75</f>
        <v>14</v>
      </c>
      <c r="AW75" s="27">
        <f>AV75/18</f>
        <v>0.77777777777777779</v>
      </c>
      <c r="AX75" s="125" t="s">
        <v>112</v>
      </c>
      <c r="AY75" s="93"/>
      <c r="AZ75" s="93"/>
      <c r="BA75" s="93"/>
      <c r="BB75" s="93"/>
      <c r="BC75" s="93"/>
      <c r="BD75" s="93"/>
      <c r="BE75" s="93"/>
    </row>
    <row r="76" spans="1:57" s="94" customFormat="1" ht="15.75" x14ac:dyDescent="0.25">
      <c r="A76" s="28">
        <f>A75+1</f>
        <v>71</v>
      </c>
      <c r="B76" s="125" t="s">
        <v>113</v>
      </c>
      <c r="C76" s="9">
        <v>59</v>
      </c>
      <c r="D76" s="126">
        <v>70</v>
      </c>
      <c r="E76" s="42"/>
      <c r="F76" s="11">
        <f>IF(OR(D76&gt;(C76+40), ( D76&lt;(C76-0))),0,1)</f>
        <v>1</v>
      </c>
      <c r="G76" s="12">
        <v>1334</v>
      </c>
      <c r="H76" s="126">
        <v>1361</v>
      </c>
      <c r="I76" s="43"/>
      <c r="J76" s="11">
        <f>IF(OR(H76&gt;(G76+100),H76&lt;(G76-50)),0,1)</f>
        <v>1</v>
      </c>
      <c r="K76" s="12">
        <v>45</v>
      </c>
      <c r="L76" s="126">
        <v>45</v>
      </c>
      <c r="M76" s="31"/>
      <c r="N76" s="13">
        <f>IF(L76&lt;&gt;K76,1,1)</f>
        <v>1</v>
      </c>
      <c r="O76" s="126">
        <v>1756</v>
      </c>
      <c r="P76" s="126">
        <v>98</v>
      </c>
      <c r="Q76" s="13">
        <f>IF(P76&gt;=90,2,IF(P76&gt;=70,1,0))</f>
        <v>2</v>
      </c>
      <c r="R76" s="126">
        <v>255</v>
      </c>
      <c r="S76" s="14">
        <f>IF(R76&gt;150,1,0)</f>
        <v>1</v>
      </c>
      <c r="T76" s="15">
        <v>1499.7800000000002</v>
      </c>
      <c r="U76" s="126">
        <v>1731</v>
      </c>
      <c r="V76" s="30">
        <f>U76/T76</f>
        <v>1.1541692781607968</v>
      </c>
      <c r="W76" s="11">
        <f>IF(V76&gt;=80%,2,IF(V76&gt;=70%,1,0))</f>
        <v>2</v>
      </c>
      <c r="X76" s="31">
        <f>F76+J76+N76+Q76+S76+W76</f>
        <v>8</v>
      </c>
      <c r="Y76" s="126">
        <v>82</v>
      </c>
      <c r="Z76" s="18">
        <f>IF(Y76&gt;=90,2,IF(Y76&gt;=70,1,0))</f>
        <v>1</v>
      </c>
      <c r="AA76" s="126">
        <v>70</v>
      </c>
      <c r="AB76" s="18">
        <f>IF(AA76&gt;=75,2,IF(AA76&gt;=50,1,0))</f>
        <v>1</v>
      </c>
      <c r="AC76" s="126">
        <v>19760</v>
      </c>
      <c r="AD76" s="32">
        <f>AC76/H76/13</f>
        <v>1.1168258633357824</v>
      </c>
      <c r="AE76" s="13">
        <f>IF(AD76&gt;0.7,1,0)</f>
        <v>1</v>
      </c>
      <c r="AF76" s="126">
        <v>5397</v>
      </c>
      <c r="AG76" s="44"/>
      <c r="AH76" s="11">
        <f>IF(AF76&gt;H76*3,1,0)</f>
        <v>1</v>
      </c>
      <c r="AI76" s="126">
        <v>97</v>
      </c>
      <c r="AJ76" s="18">
        <f>IF(AI76&gt;=75,1,0)</f>
        <v>1</v>
      </c>
      <c r="AK76" s="34">
        <f>Z76+AB76+AE76+AH76+AJ76</f>
        <v>5</v>
      </c>
      <c r="AL76" s="126">
        <v>1760</v>
      </c>
      <c r="AM76" s="35">
        <f>AL76/H76</f>
        <v>1.2931667891256429</v>
      </c>
      <c r="AN76" s="127">
        <f>IF(AM76&gt;1.9,1,0)</f>
        <v>0</v>
      </c>
      <c r="AO76" s="126">
        <v>193</v>
      </c>
      <c r="AP76" s="128">
        <f>AO76/H76</f>
        <v>0.14180749448934607</v>
      </c>
      <c r="AQ76" s="23">
        <f>IF(AP76&gt;1.9,1,0)</f>
        <v>0</v>
      </c>
      <c r="AR76" s="126">
        <v>1844</v>
      </c>
      <c r="AS76" s="36">
        <f>AR76/D76</f>
        <v>26.342857142857142</v>
      </c>
      <c r="AT76" s="18">
        <f>IF(AS76&gt;14,1,0)</f>
        <v>1</v>
      </c>
      <c r="AU76" s="25">
        <f>AN76+AQ76+AT76</f>
        <v>1</v>
      </c>
      <c r="AV76" s="26">
        <f>X76+AK76+AU76</f>
        <v>14</v>
      </c>
      <c r="AW76" s="27">
        <f>AV76/18</f>
        <v>0.77777777777777779</v>
      </c>
      <c r="AX76" s="125" t="s">
        <v>113</v>
      </c>
    </row>
    <row r="77" spans="1:57" s="94" customFormat="1" ht="15.75" x14ac:dyDescent="0.25">
      <c r="A77" s="28">
        <f>A76+1</f>
        <v>72</v>
      </c>
      <c r="B77" s="125" t="s">
        <v>114</v>
      </c>
      <c r="C77" s="9">
        <v>65</v>
      </c>
      <c r="D77" s="126">
        <v>91</v>
      </c>
      <c r="E77" s="62"/>
      <c r="F77" s="11">
        <f>IF(OR(D77&gt;(C77+40), ( D77&lt;(C77-0))),0,1)</f>
        <v>1</v>
      </c>
      <c r="G77" s="12">
        <v>1243</v>
      </c>
      <c r="H77" s="126">
        <v>1236</v>
      </c>
      <c r="I77" s="47"/>
      <c r="J77" s="11">
        <f>IF(OR(H77&gt;(G77+100),H77&lt;(G77-50)),0,1)</f>
        <v>1</v>
      </c>
      <c r="K77" s="12">
        <v>47</v>
      </c>
      <c r="L77" s="126">
        <v>47</v>
      </c>
      <c r="M77" s="31"/>
      <c r="N77" s="13">
        <f>IF(L77&lt;&gt;K77,1,1)</f>
        <v>1</v>
      </c>
      <c r="O77" s="126">
        <v>1595</v>
      </c>
      <c r="P77" s="126">
        <v>95</v>
      </c>
      <c r="Q77" s="13">
        <f>IF(P77&gt;=90,2,IF(P77&gt;=70,1,0))</f>
        <v>2</v>
      </c>
      <c r="R77" s="126">
        <v>457</v>
      </c>
      <c r="S77" s="14">
        <f>IF(R77&gt;150,1,0)</f>
        <v>1</v>
      </c>
      <c r="T77" s="48">
        <v>1729.6499999999999</v>
      </c>
      <c r="U77" s="126">
        <v>1695</v>
      </c>
      <c r="V77" s="30">
        <f>U77/T77</f>
        <v>0.97996704535599699</v>
      </c>
      <c r="W77" s="11">
        <f>IF(V77&gt;=80%,2,IF(V77&gt;=70%,1,0))</f>
        <v>2</v>
      </c>
      <c r="X77" s="31">
        <f>F77+J77+N77+Q77+S77+W77</f>
        <v>8</v>
      </c>
      <c r="Y77" s="126">
        <v>75</v>
      </c>
      <c r="Z77" s="18">
        <f>IF(Y77&gt;=90,2,IF(Y77&gt;=70,1,0))</f>
        <v>1</v>
      </c>
      <c r="AA77" s="126">
        <v>62</v>
      </c>
      <c r="AB77" s="18">
        <f>IF(AA77&gt;=75,2,IF(AA77&gt;=50,1,0))</f>
        <v>1</v>
      </c>
      <c r="AC77" s="126">
        <v>15699</v>
      </c>
      <c r="AD77" s="32">
        <f>AC77/H77/13</f>
        <v>0.97703510082150857</v>
      </c>
      <c r="AE77" s="13">
        <f>IF(AD77&gt;0.7,1,0)</f>
        <v>1</v>
      </c>
      <c r="AF77" s="126">
        <v>5719</v>
      </c>
      <c r="AG77" s="44"/>
      <c r="AH77" s="11">
        <f>IF(AF77&gt;H77*3,1,0)</f>
        <v>1</v>
      </c>
      <c r="AI77" s="126">
        <v>96</v>
      </c>
      <c r="AJ77" s="18">
        <f>IF(AI77&gt;=75,1,0)</f>
        <v>1</v>
      </c>
      <c r="AK77" s="34">
        <f>Z77+AB77+AE77+AH77+AJ77</f>
        <v>5</v>
      </c>
      <c r="AL77" s="126">
        <v>2135</v>
      </c>
      <c r="AM77" s="35">
        <f>AL77/H77</f>
        <v>1.727346278317152</v>
      </c>
      <c r="AN77" s="127">
        <f>IF(AM77&gt;1.9,1,0)</f>
        <v>0</v>
      </c>
      <c r="AO77" s="126">
        <v>400</v>
      </c>
      <c r="AP77" s="128">
        <f>AO77/H77</f>
        <v>0.32362459546925565</v>
      </c>
      <c r="AQ77" s="23">
        <f>IF(AP77&gt;1.9,1,0)</f>
        <v>0</v>
      </c>
      <c r="AR77" s="126">
        <v>1372</v>
      </c>
      <c r="AS77" s="36">
        <f>AR77/D77</f>
        <v>15.076923076923077</v>
      </c>
      <c r="AT77" s="18">
        <f>IF(AS77&gt;14,1,0)</f>
        <v>1</v>
      </c>
      <c r="AU77" s="25">
        <f>AN77+AQ77+AT77</f>
        <v>1</v>
      </c>
      <c r="AV77" s="26">
        <f>X77+AK77+AU77</f>
        <v>14</v>
      </c>
      <c r="AW77" s="27">
        <f>AV77/18</f>
        <v>0.77777777777777779</v>
      </c>
      <c r="AX77" s="125" t="s">
        <v>114</v>
      </c>
    </row>
    <row r="78" spans="1:57" s="94" customFormat="1" ht="15.75" x14ac:dyDescent="0.25">
      <c r="A78" s="28">
        <f>A77+1</f>
        <v>73</v>
      </c>
      <c r="B78" s="125" t="s">
        <v>115</v>
      </c>
      <c r="C78" s="9">
        <v>26</v>
      </c>
      <c r="D78" s="126">
        <v>30</v>
      </c>
      <c r="E78" s="45"/>
      <c r="F78" s="11">
        <f>IF(OR(D78&gt;(C78+40), ( D78&lt;(C78-0))),0,1)</f>
        <v>1</v>
      </c>
      <c r="G78" s="12">
        <v>670</v>
      </c>
      <c r="H78" s="126">
        <v>685</v>
      </c>
      <c r="I78" s="45"/>
      <c r="J78" s="11">
        <f>IF(OR(H78&gt;(G78+100),H78&lt;(G78-50)),0,1)</f>
        <v>1</v>
      </c>
      <c r="K78" s="12">
        <v>23</v>
      </c>
      <c r="L78" s="126">
        <v>23</v>
      </c>
      <c r="M78" s="45"/>
      <c r="N78" s="13">
        <f>IF(L78&lt;&gt;K78,1,1)</f>
        <v>1</v>
      </c>
      <c r="O78" s="126">
        <v>734</v>
      </c>
      <c r="P78" s="126">
        <v>94</v>
      </c>
      <c r="Q78" s="13">
        <f>IF(P78&gt;=90,2,IF(P78&gt;=70,1,0))</f>
        <v>2</v>
      </c>
      <c r="R78" s="126">
        <v>178</v>
      </c>
      <c r="S78" s="14">
        <f>IF(R78&gt;150,1,0)</f>
        <v>1</v>
      </c>
      <c r="T78" s="15">
        <v>746.46</v>
      </c>
      <c r="U78" s="126">
        <v>861</v>
      </c>
      <c r="V78" s="30">
        <f>U78/T78</f>
        <v>1.1534442568925327</v>
      </c>
      <c r="W78" s="11">
        <f>IF(V78&gt;=80%,2,IF(V78&gt;=70%,1,0))</f>
        <v>2</v>
      </c>
      <c r="X78" s="31">
        <f>F78+J78+N78+Q78+S78+W78</f>
        <v>8</v>
      </c>
      <c r="Y78" s="126">
        <v>76</v>
      </c>
      <c r="Z78" s="18">
        <f>IF(Y78&gt;=90,2,IF(Y78&gt;=70,1,0))</f>
        <v>1</v>
      </c>
      <c r="AA78" s="126">
        <v>63</v>
      </c>
      <c r="AB78" s="18">
        <f>IF(AA78&gt;=75,2,IF(AA78&gt;=50,1,0))</f>
        <v>1</v>
      </c>
      <c r="AC78" s="126">
        <v>7341</v>
      </c>
      <c r="AD78" s="32">
        <f>AC78/H78/13</f>
        <v>0.82436833239752949</v>
      </c>
      <c r="AE78" s="13">
        <f>IF(AD78&gt;0.7,1,0)</f>
        <v>1</v>
      </c>
      <c r="AF78" s="126">
        <v>3945</v>
      </c>
      <c r="AG78" s="44"/>
      <c r="AH78" s="11">
        <f>IF(AF78&gt;H78*3,1,0)</f>
        <v>1</v>
      </c>
      <c r="AI78" s="126">
        <v>89</v>
      </c>
      <c r="AJ78" s="18">
        <f>IF(AI78&gt;=75,1,0)</f>
        <v>1</v>
      </c>
      <c r="AK78" s="34">
        <f>Z78+AB78+AE78+AH78+AJ78</f>
        <v>5</v>
      </c>
      <c r="AL78" s="126">
        <v>461</v>
      </c>
      <c r="AM78" s="35">
        <f>AL78/H78</f>
        <v>0.67299270072992701</v>
      </c>
      <c r="AN78" s="127">
        <f>IF(AM78&gt;1.9,1,0)</f>
        <v>0</v>
      </c>
      <c r="AO78" s="126">
        <v>429</v>
      </c>
      <c r="AP78" s="128">
        <f>AO78/H78</f>
        <v>0.62627737226277369</v>
      </c>
      <c r="AQ78" s="23">
        <f>IF(AP78&gt;1.9,1,0)</f>
        <v>0</v>
      </c>
      <c r="AR78" s="126">
        <v>741</v>
      </c>
      <c r="AS78" s="36">
        <f>AR78/D78</f>
        <v>24.7</v>
      </c>
      <c r="AT78" s="18">
        <f>IF(AS78&gt;14,1,0)</f>
        <v>1</v>
      </c>
      <c r="AU78" s="25">
        <f>AN78+AQ78+AT78</f>
        <v>1</v>
      </c>
      <c r="AV78" s="26">
        <f>X78+AK78+AU78</f>
        <v>14</v>
      </c>
      <c r="AW78" s="27">
        <f>AV78/18</f>
        <v>0.77777777777777779</v>
      </c>
      <c r="AX78" s="125" t="s">
        <v>115</v>
      </c>
      <c r="AY78" s="93"/>
      <c r="AZ78" s="93"/>
      <c r="BA78" s="93"/>
      <c r="BB78" s="93"/>
      <c r="BC78" s="93"/>
      <c r="BD78" s="93"/>
      <c r="BE78" s="93"/>
    </row>
    <row r="79" spans="1:57" s="94" customFormat="1" ht="15.75" x14ac:dyDescent="0.25">
      <c r="A79" s="28">
        <f>A78+1</f>
        <v>74</v>
      </c>
      <c r="B79" s="125" t="s">
        <v>116</v>
      </c>
      <c r="C79" s="9">
        <v>32</v>
      </c>
      <c r="D79" s="126">
        <v>39</v>
      </c>
      <c r="E79" s="46"/>
      <c r="F79" s="11">
        <f>IF(OR(D79&gt;(C79+40), ( D79&lt;(C79-0))),0,1)</f>
        <v>1</v>
      </c>
      <c r="G79" s="12">
        <v>732</v>
      </c>
      <c r="H79" s="126">
        <v>749</v>
      </c>
      <c r="I79" s="40"/>
      <c r="J79" s="11">
        <f>IF(OR(H79&gt;(G79+100),H79&lt;(G79-50)),0,1)</f>
        <v>1</v>
      </c>
      <c r="K79" s="12">
        <v>30</v>
      </c>
      <c r="L79" s="126">
        <v>30</v>
      </c>
      <c r="M79" s="31"/>
      <c r="N79" s="13">
        <f>IF(L79&lt;&gt;K79,1,1)</f>
        <v>1</v>
      </c>
      <c r="O79" s="126">
        <v>961</v>
      </c>
      <c r="P79" s="126">
        <v>99</v>
      </c>
      <c r="Q79" s="13">
        <f>IF(P79&gt;=90,2,IF(P79&gt;=70,1,0))</f>
        <v>2</v>
      </c>
      <c r="R79" s="126">
        <v>275</v>
      </c>
      <c r="S79" s="14">
        <f>IF(R79&gt;150,1,0)</f>
        <v>1</v>
      </c>
      <c r="T79" s="15">
        <v>768</v>
      </c>
      <c r="U79" s="126">
        <v>977</v>
      </c>
      <c r="V79" s="30">
        <f>U79/T79</f>
        <v>1.2721354166666667</v>
      </c>
      <c r="W79" s="11">
        <f>IF(V79&gt;=80%,2,IF(V79&gt;=70%,1,0))</f>
        <v>2</v>
      </c>
      <c r="X79" s="31">
        <f>F79+J79+N79+Q79+S79+W79</f>
        <v>8</v>
      </c>
      <c r="Y79" s="126">
        <v>79</v>
      </c>
      <c r="Z79" s="18">
        <f>IF(Y79&gt;=90,2,IF(Y79&gt;=70,1,0))</f>
        <v>1</v>
      </c>
      <c r="AA79" s="126">
        <v>69</v>
      </c>
      <c r="AB79" s="18">
        <f>IF(AA79&gt;=75,2,IF(AA79&gt;=50,1,0))</f>
        <v>1</v>
      </c>
      <c r="AC79" s="126">
        <v>9872</v>
      </c>
      <c r="AD79" s="32">
        <f>AC79/H79/13</f>
        <v>1.0138646400328644</v>
      </c>
      <c r="AE79" s="13">
        <f>IF(AD79&gt;0.7,1,0)</f>
        <v>1</v>
      </c>
      <c r="AF79" s="126">
        <v>4053</v>
      </c>
      <c r="AG79" s="33"/>
      <c r="AH79" s="11">
        <f>IF(AF79&gt;H79*3,1,0)</f>
        <v>1</v>
      </c>
      <c r="AI79" s="126">
        <v>97</v>
      </c>
      <c r="AJ79" s="18">
        <f>IF(AI79&gt;=75,1,0)</f>
        <v>1</v>
      </c>
      <c r="AK79" s="34">
        <f>Z79+AB79+AE79+AH79+AJ79</f>
        <v>5</v>
      </c>
      <c r="AL79" s="126">
        <v>1015</v>
      </c>
      <c r="AM79" s="35">
        <f>AL79/H79</f>
        <v>1.3551401869158879</v>
      </c>
      <c r="AN79" s="127">
        <f>IF(AM79&gt;1.9,1,0)</f>
        <v>0</v>
      </c>
      <c r="AO79" s="126">
        <v>1179</v>
      </c>
      <c r="AP79" s="128">
        <f>AO79/H79</f>
        <v>1.5740987983978638</v>
      </c>
      <c r="AQ79" s="23">
        <f>IF(AP79&gt;1.9,1,0)</f>
        <v>0</v>
      </c>
      <c r="AR79" s="126">
        <v>1317</v>
      </c>
      <c r="AS79" s="36">
        <f>AR79/D79</f>
        <v>33.769230769230766</v>
      </c>
      <c r="AT79" s="18">
        <f>IF(AS79&gt;14,1,0)</f>
        <v>1</v>
      </c>
      <c r="AU79" s="25">
        <f>AN79+AQ79+AT79</f>
        <v>1</v>
      </c>
      <c r="AV79" s="26">
        <f>X79+AK79+AU79</f>
        <v>14</v>
      </c>
      <c r="AW79" s="27">
        <f>AV79/18</f>
        <v>0.77777777777777779</v>
      </c>
      <c r="AX79" s="125" t="s">
        <v>116</v>
      </c>
    </row>
    <row r="80" spans="1:57" s="94" customFormat="1" ht="15.75" x14ac:dyDescent="0.25">
      <c r="A80" s="28">
        <f>A79+1</f>
        <v>75</v>
      </c>
      <c r="B80" s="125" t="s">
        <v>117</v>
      </c>
      <c r="C80" s="9">
        <v>59</v>
      </c>
      <c r="D80" s="126">
        <v>92</v>
      </c>
      <c r="E80" s="45"/>
      <c r="F80" s="11">
        <f>IF(OR(D80&gt;(C80+40), ( D80&lt;(C80-0))),0,1)</f>
        <v>1</v>
      </c>
      <c r="G80" s="12">
        <v>1814</v>
      </c>
      <c r="H80" s="126">
        <v>1841</v>
      </c>
      <c r="I80" s="45"/>
      <c r="J80" s="11">
        <f>IF(OR(H80&gt;(G80+100),H80&lt;(G80-50)),0,1)</f>
        <v>1</v>
      </c>
      <c r="K80" s="12">
        <v>56</v>
      </c>
      <c r="L80" s="126">
        <v>56</v>
      </c>
      <c r="M80" s="45"/>
      <c r="N80" s="13">
        <f>IF(L80&lt;&gt;K80,1,1)</f>
        <v>1</v>
      </c>
      <c r="O80" s="126">
        <v>3178</v>
      </c>
      <c r="P80" s="126">
        <v>99</v>
      </c>
      <c r="Q80" s="13">
        <f>IF(P80&gt;=90,2,IF(P80&gt;=70,1,0))</f>
        <v>2</v>
      </c>
      <c r="R80" s="126">
        <v>424</v>
      </c>
      <c r="S80" s="14">
        <f>IF(R80&gt;150,1,0)</f>
        <v>1</v>
      </c>
      <c r="T80" s="15">
        <v>1670.88</v>
      </c>
      <c r="U80" s="126">
        <v>1802</v>
      </c>
      <c r="V80" s="30">
        <f>U80/T80</f>
        <v>1.0784736186919466</v>
      </c>
      <c r="W80" s="11">
        <f>IF(V80&gt;=80%,2,IF(V80&gt;=70%,1,0))</f>
        <v>2</v>
      </c>
      <c r="X80" s="31">
        <f>F80+J80+N80+Q80+S80+W80</f>
        <v>8</v>
      </c>
      <c r="Y80" s="126">
        <v>70</v>
      </c>
      <c r="Z80" s="18">
        <f>IF(Y80&gt;=90,2,IF(Y80&gt;=70,1,0))</f>
        <v>1</v>
      </c>
      <c r="AA80" s="126">
        <v>55</v>
      </c>
      <c r="AB80" s="18">
        <f>IF(AA80&gt;=75,2,IF(AA80&gt;=50,1,0))</f>
        <v>1</v>
      </c>
      <c r="AC80" s="126">
        <v>18393</v>
      </c>
      <c r="AD80" s="32">
        <f>AC80/H80/13</f>
        <v>0.76852045293109938</v>
      </c>
      <c r="AE80" s="13">
        <f>IF(AD80&gt;0.7,1,0)</f>
        <v>1</v>
      </c>
      <c r="AF80" s="126">
        <v>7900</v>
      </c>
      <c r="AG80" s="44"/>
      <c r="AH80" s="11">
        <f>IF(AF80&gt;H80*3,1,0)</f>
        <v>1</v>
      </c>
      <c r="AI80" s="126">
        <v>96</v>
      </c>
      <c r="AJ80" s="18">
        <f>IF(AI80&gt;=75,1,0)</f>
        <v>1</v>
      </c>
      <c r="AK80" s="34">
        <f>Z80+AB80+AE80+AH80+AJ80</f>
        <v>5</v>
      </c>
      <c r="AL80" s="126">
        <v>2928</v>
      </c>
      <c r="AM80" s="35">
        <f>AL80/H80</f>
        <v>1.5904399782726779</v>
      </c>
      <c r="AN80" s="127">
        <f>IF(AM80&gt;1.9,1,0)</f>
        <v>0</v>
      </c>
      <c r="AO80" s="126">
        <v>1981</v>
      </c>
      <c r="AP80" s="128">
        <f>AO80/H80</f>
        <v>1.0760456273764258</v>
      </c>
      <c r="AQ80" s="23">
        <f>IF(AP80&gt;1.9,1,0)</f>
        <v>0</v>
      </c>
      <c r="AR80" s="126">
        <v>2279</v>
      </c>
      <c r="AS80" s="36">
        <f>AR80/D80</f>
        <v>24.771739130434781</v>
      </c>
      <c r="AT80" s="18">
        <f>IF(AS80&gt;14,1,0)</f>
        <v>1</v>
      </c>
      <c r="AU80" s="25">
        <f>AN80+AQ80+AT80</f>
        <v>1</v>
      </c>
      <c r="AV80" s="26">
        <f>X80+AK80+AU80</f>
        <v>14</v>
      </c>
      <c r="AW80" s="27">
        <f>AV80/18</f>
        <v>0.77777777777777779</v>
      </c>
      <c r="AX80" s="125" t="s">
        <v>117</v>
      </c>
    </row>
    <row r="81" spans="1:57" s="94" customFormat="1" ht="15.75" x14ac:dyDescent="0.25">
      <c r="A81" s="28">
        <f>A80+1</f>
        <v>76</v>
      </c>
      <c r="B81" s="125" t="s">
        <v>118</v>
      </c>
      <c r="C81" s="9">
        <v>42</v>
      </c>
      <c r="D81" s="126">
        <v>54</v>
      </c>
      <c r="E81" s="45"/>
      <c r="F81" s="11">
        <f>IF(OR(D81&gt;(C81+40), ( D81&lt;(C81-0))),0,1)</f>
        <v>1</v>
      </c>
      <c r="G81" s="12">
        <v>916</v>
      </c>
      <c r="H81" s="126">
        <v>910</v>
      </c>
      <c r="I81" s="45"/>
      <c r="J81" s="11">
        <f>IF(OR(H81&gt;(G81+100),H81&lt;(G81-50)),0,1)</f>
        <v>1</v>
      </c>
      <c r="K81" s="12">
        <v>33</v>
      </c>
      <c r="L81" s="126">
        <v>33</v>
      </c>
      <c r="M81" s="45"/>
      <c r="N81" s="13">
        <f>IF(L81&lt;&gt;K81,1,1)</f>
        <v>1</v>
      </c>
      <c r="O81" s="126">
        <v>1228</v>
      </c>
      <c r="P81" s="126">
        <v>93</v>
      </c>
      <c r="Q81" s="13">
        <f>IF(P81&gt;=90,2,IF(P81&gt;=70,1,0))</f>
        <v>2</v>
      </c>
      <c r="R81" s="126">
        <v>205</v>
      </c>
      <c r="S81" s="14">
        <f>IF(R81&gt;150,1,0)</f>
        <v>1</v>
      </c>
      <c r="T81" s="15">
        <v>1148.28</v>
      </c>
      <c r="U81" s="126">
        <v>1248</v>
      </c>
      <c r="V81" s="30">
        <f>U81/T81</f>
        <v>1.0868429302957467</v>
      </c>
      <c r="W81" s="11">
        <f>IF(V81&gt;=80%,2,IF(V81&gt;=70%,1,0))</f>
        <v>2</v>
      </c>
      <c r="X81" s="31">
        <f>F81+J81+N81+Q81+S81+W81</f>
        <v>8</v>
      </c>
      <c r="Y81" s="126">
        <v>83</v>
      </c>
      <c r="Z81" s="18">
        <f>IF(Y81&gt;=90,2,IF(Y81&gt;=70,1,0))</f>
        <v>1</v>
      </c>
      <c r="AA81" s="126">
        <v>74</v>
      </c>
      <c r="AB81" s="18">
        <f>IF(AA81&gt;=75,2,IF(AA81&gt;=50,1,0))</f>
        <v>1</v>
      </c>
      <c r="AC81" s="126">
        <v>16187</v>
      </c>
      <c r="AD81" s="32">
        <f>AC81/H81/13</f>
        <v>1.3683009298393913</v>
      </c>
      <c r="AE81" s="13">
        <f>IF(AD81&gt;0.7,1,0)</f>
        <v>1</v>
      </c>
      <c r="AF81" s="126">
        <v>5948</v>
      </c>
      <c r="AG81" s="44"/>
      <c r="AH81" s="11">
        <f>IF(AF81&gt;H81*3,1,0)</f>
        <v>1</v>
      </c>
      <c r="AI81" s="126">
        <v>90</v>
      </c>
      <c r="AJ81" s="18">
        <f>IF(AI81&gt;=75,1,0)</f>
        <v>1</v>
      </c>
      <c r="AK81" s="34">
        <f>Z81+AB81+AE81+AH81+AJ81</f>
        <v>5</v>
      </c>
      <c r="AL81" s="126">
        <v>217</v>
      </c>
      <c r="AM81" s="35">
        <f>AL81/H81</f>
        <v>0.23846153846153847</v>
      </c>
      <c r="AN81" s="127">
        <f>IF(AM81&gt;1.9,1,0)</f>
        <v>0</v>
      </c>
      <c r="AO81" s="126">
        <v>926</v>
      </c>
      <c r="AP81" s="128">
        <f>AO81/H81</f>
        <v>1.0175824175824175</v>
      </c>
      <c r="AQ81" s="23">
        <f>IF(AP81&gt;1.9,1,0)</f>
        <v>0</v>
      </c>
      <c r="AR81" s="126">
        <v>1146</v>
      </c>
      <c r="AS81" s="36">
        <f>AR81/D81</f>
        <v>21.222222222222221</v>
      </c>
      <c r="AT81" s="18">
        <f>IF(AS81&gt;14,1,0)</f>
        <v>1</v>
      </c>
      <c r="AU81" s="25">
        <f>AN81+AQ81+AT81</f>
        <v>1</v>
      </c>
      <c r="AV81" s="26">
        <f>X81+AK81+AU81</f>
        <v>14</v>
      </c>
      <c r="AW81" s="27">
        <f>AV81/18</f>
        <v>0.77777777777777779</v>
      </c>
      <c r="AX81" s="125" t="s">
        <v>118</v>
      </c>
      <c r="AY81" s="93"/>
      <c r="AZ81" s="93"/>
      <c r="BA81" s="93"/>
      <c r="BB81" s="93"/>
      <c r="BC81" s="93"/>
      <c r="BD81" s="93"/>
      <c r="BE81" s="93"/>
    </row>
    <row r="82" spans="1:57" s="94" customFormat="1" ht="15.75" x14ac:dyDescent="0.25">
      <c r="A82" s="28">
        <f>A81+1</f>
        <v>77</v>
      </c>
      <c r="B82" s="125" t="s">
        <v>119</v>
      </c>
      <c r="C82" s="9">
        <v>32</v>
      </c>
      <c r="D82" s="126">
        <v>37</v>
      </c>
      <c r="E82" s="42"/>
      <c r="F82" s="11">
        <f>IF(OR(D82&gt;(C82+40), ( D82&lt;(C82-0))),0,1)</f>
        <v>1</v>
      </c>
      <c r="G82" s="12">
        <v>688</v>
      </c>
      <c r="H82" s="126">
        <v>685</v>
      </c>
      <c r="I82" s="43"/>
      <c r="J82" s="11">
        <f>IF(OR(H82&gt;(G82+100),H82&lt;(G82-50)),0,1)</f>
        <v>1</v>
      </c>
      <c r="K82" s="12">
        <v>25</v>
      </c>
      <c r="L82" s="126">
        <v>25</v>
      </c>
      <c r="M82" s="31"/>
      <c r="N82" s="13">
        <f>IF(L82&lt;&gt;K82,1,1)</f>
        <v>1</v>
      </c>
      <c r="O82" s="126">
        <v>963</v>
      </c>
      <c r="P82" s="126">
        <v>100</v>
      </c>
      <c r="Q82" s="13">
        <f>IF(P82&gt;=90,2,IF(P82&gt;=70,1,0))</f>
        <v>2</v>
      </c>
      <c r="R82" s="126">
        <v>313</v>
      </c>
      <c r="S82" s="14">
        <f>IF(R82&gt;150,1,0)</f>
        <v>1</v>
      </c>
      <c r="T82" s="15">
        <v>875.2</v>
      </c>
      <c r="U82" s="126">
        <v>914</v>
      </c>
      <c r="V82" s="30">
        <f>U82/T82</f>
        <v>1.0443327239488116</v>
      </c>
      <c r="W82" s="11">
        <f>IF(V82&gt;=80%,2,IF(V82&gt;=70%,1,0))</f>
        <v>2</v>
      </c>
      <c r="X82" s="31">
        <f>F82+J82+N82+Q82+S82+W82</f>
        <v>8</v>
      </c>
      <c r="Y82" s="126">
        <v>80</v>
      </c>
      <c r="Z82" s="18">
        <f>IF(Y82&gt;=90,2,IF(Y82&gt;=70,1,0))</f>
        <v>1</v>
      </c>
      <c r="AA82" s="126">
        <v>73</v>
      </c>
      <c r="AB82" s="18">
        <f>IF(AA82&gt;=75,2,IF(AA82&gt;=50,1,0))</f>
        <v>1</v>
      </c>
      <c r="AC82" s="126">
        <v>10971</v>
      </c>
      <c r="AD82" s="32">
        <f>AC82/H82/13</f>
        <v>1.2320044918585065</v>
      </c>
      <c r="AE82" s="13">
        <f>IF(AD82&gt;0.7,1,0)</f>
        <v>1</v>
      </c>
      <c r="AF82" s="126">
        <v>3420</v>
      </c>
      <c r="AG82" s="44"/>
      <c r="AH82" s="11">
        <f>IF(AF82&gt;H82*3,1,0)</f>
        <v>1</v>
      </c>
      <c r="AI82" s="126">
        <v>100</v>
      </c>
      <c r="AJ82" s="18">
        <f>IF(AI82&gt;=75,1,0)</f>
        <v>1</v>
      </c>
      <c r="AK82" s="34">
        <f>Z82+AB82+AE82+AH82+AJ82</f>
        <v>5</v>
      </c>
      <c r="AL82" s="126">
        <v>150</v>
      </c>
      <c r="AM82" s="35">
        <f>AL82/H82</f>
        <v>0.21897810218978103</v>
      </c>
      <c r="AN82" s="127">
        <f>IF(AM82&gt;1.9,1,0)</f>
        <v>0</v>
      </c>
      <c r="AO82" s="126">
        <v>231</v>
      </c>
      <c r="AP82" s="128">
        <f>AO82/H82</f>
        <v>0.33722627737226279</v>
      </c>
      <c r="AQ82" s="23">
        <f>IF(AP82&gt;1.9,1,0)</f>
        <v>0</v>
      </c>
      <c r="AR82" s="126">
        <v>706</v>
      </c>
      <c r="AS82" s="36">
        <f>AR82/D82</f>
        <v>19.081081081081081</v>
      </c>
      <c r="AT82" s="18">
        <f>IF(AS82&gt;14,1,0)</f>
        <v>1</v>
      </c>
      <c r="AU82" s="25">
        <f>AN82+AQ82+AT82</f>
        <v>1</v>
      </c>
      <c r="AV82" s="26">
        <f>X82+AK82+AU82</f>
        <v>14</v>
      </c>
      <c r="AW82" s="27">
        <f>AV82/18</f>
        <v>0.77777777777777779</v>
      </c>
      <c r="AX82" s="125" t="s">
        <v>119</v>
      </c>
    </row>
    <row r="83" spans="1:57" s="94" customFormat="1" ht="15.75" x14ac:dyDescent="0.25">
      <c r="A83" s="28">
        <f>A82+1</f>
        <v>78</v>
      </c>
      <c r="B83" s="125" t="s">
        <v>120</v>
      </c>
      <c r="C83" s="9">
        <v>73</v>
      </c>
      <c r="D83" s="126">
        <v>83</v>
      </c>
      <c r="E83" s="45"/>
      <c r="F83" s="11">
        <f>IF(OR(D83&gt;(C83+40), ( D83&lt;(C83-0))),0,1)</f>
        <v>1</v>
      </c>
      <c r="G83" s="12">
        <v>2267</v>
      </c>
      <c r="H83" s="126">
        <v>2268</v>
      </c>
      <c r="I83" s="45"/>
      <c r="J83" s="11">
        <f>IF(OR(H83&gt;(G83+100),H83&lt;(G83-50)),0,1)</f>
        <v>1</v>
      </c>
      <c r="K83" s="12">
        <v>65</v>
      </c>
      <c r="L83" s="126">
        <v>65</v>
      </c>
      <c r="M83" s="45"/>
      <c r="N83" s="13">
        <f>IF(L83&lt;&gt;K83,1,1)</f>
        <v>1</v>
      </c>
      <c r="O83" s="126">
        <v>3987</v>
      </c>
      <c r="P83" s="126">
        <v>100</v>
      </c>
      <c r="Q83" s="13">
        <f>IF(P83&gt;=90,2,IF(P83&gt;=70,1,0))</f>
        <v>2</v>
      </c>
      <c r="R83" s="126">
        <v>178</v>
      </c>
      <c r="S83" s="14">
        <f>IF(R83&gt;150,1,0)</f>
        <v>1</v>
      </c>
      <c r="T83" s="15">
        <v>1954.94</v>
      </c>
      <c r="U83" s="126">
        <v>2411</v>
      </c>
      <c r="V83" s="30">
        <f>U83/T83</f>
        <v>1.2332859320490654</v>
      </c>
      <c r="W83" s="11">
        <f>IF(V83&gt;=80%,2,IF(V83&gt;=70%,1,0))</f>
        <v>2</v>
      </c>
      <c r="X83" s="31">
        <f>F83+J83+N83+Q83+S83+W83</f>
        <v>8</v>
      </c>
      <c r="Y83" s="126">
        <v>85</v>
      </c>
      <c r="Z83" s="18">
        <f>IF(Y83&gt;=90,2,IF(Y83&gt;=70,1,0))</f>
        <v>1</v>
      </c>
      <c r="AA83" s="126">
        <v>59</v>
      </c>
      <c r="AB83" s="18">
        <f>IF(AA83&gt;=75,2,IF(AA83&gt;=50,1,0))</f>
        <v>1</v>
      </c>
      <c r="AC83" s="126">
        <v>30642</v>
      </c>
      <c r="AD83" s="32">
        <f>AC83/H83/13</f>
        <v>1.0392755392755393</v>
      </c>
      <c r="AE83" s="13">
        <f>IF(AD83&gt;0.7,1,0)</f>
        <v>1</v>
      </c>
      <c r="AF83" s="126">
        <v>10774</v>
      </c>
      <c r="AG83" s="44"/>
      <c r="AH83" s="11">
        <f>IF(AF83&gt;H83*3,1,0)</f>
        <v>1</v>
      </c>
      <c r="AI83" s="126">
        <v>98</v>
      </c>
      <c r="AJ83" s="18">
        <f>IF(AI83&gt;=75,1,0)</f>
        <v>1</v>
      </c>
      <c r="AK83" s="34">
        <f>Z83+AB83+AE83+AH83+AJ83</f>
        <v>5</v>
      </c>
      <c r="AL83" s="126">
        <v>2641</v>
      </c>
      <c r="AM83" s="35">
        <f>AL83/H83</f>
        <v>1.1644620811287478</v>
      </c>
      <c r="AN83" s="127">
        <f>IF(AM83&gt;1.9,1,0)</f>
        <v>0</v>
      </c>
      <c r="AO83" s="126">
        <v>3808</v>
      </c>
      <c r="AP83" s="128">
        <f>AO83/H83</f>
        <v>1.6790123456790123</v>
      </c>
      <c r="AQ83" s="23">
        <f>IF(AP83&gt;1.9,1,0)</f>
        <v>0</v>
      </c>
      <c r="AR83" s="126">
        <v>2216</v>
      </c>
      <c r="AS83" s="36">
        <f>AR83/D83</f>
        <v>26.698795180722893</v>
      </c>
      <c r="AT83" s="18">
        <f>IF(AS83&gt;14,1,0)</f>
        <v>1</v>
      </c>
      <c r="AU83" s="25">
        <f>AN83+AQ83+AT83</f>
        <v>1</v>
      </c>
      <c r="AV83" s="26">
        <f>X83+AK83+AU83</f>
        <v>14</v>
      </c>
      <c r="AW83" s="27">
        <f>AV83/18</f>
        <v>0.77777777777777779</v>
      </c>
      <c r="AX83" s="125" t="s">
        <v>120</v>
      </c>
    </row>
    <row r="84" spans="1:57" s="94" customFormat="1" ht="15.75" x14ac:dyDescent="0.25">
      <c r="A84" s="28">
        <f>A83+1</f>
        <v>79</v>
      </c>
      <c r="B84" s="125" t="s">
        <v>121</v>
      </c>
      <c r="C84" s="9">
        <v>22</v>
      </c>
      <c r="D84" s="126">
        <v>25</v>
      </c>
      <c r="E84" s="42"/>
      <c r="F84" s="11">
        <f>IF(OR(D84&gt;(C84+40), ( D84&lt;(C84-0))),0,1)</f>
        <v>1</v>
      </c>
      <c r="G84" s="12">
        <v>426</v>
      </c>
      <c r="H84" s="126">
        <v>429</v>
      </c>
      <c r="I84" s="43"/>
      <c r="J84" s="11">
        <f>IF(OR(H84&gt;(G84+100),H84&lt;(G84-50)),0,1)</f>
        <v>1</v>
      </c>
      <c r="K84" s="12">
        <v>17</v>
      </c>
      <c r="L84" s="126">
        <v>17</v>
      </c>
      <c r="M84" s="31"/>
      <c r="N84" s="13">
        <f>IF(L84&lt;&gt;K84,1,1)</f>
        <v>1</v>
      </c>
      <c r="O84" s="126">
        <v>685</v>
      </c>
      <c r="P84" s="126">
        <v>95</v>
      </c>
      <c r="Q84" s="13">
        <f>IF(P84&gt;=90,2,IF(P84&gt;=70,1,0))</f>
        <v>2</v>
      </c>
      <c r="R84" s="126">
        <v>211</v>
      </c>
      <c r="S84" s="14">
        <f>IF(R84&gt;150,1,0)</f>
        <v>1</v>
      </c>
      <c r="T84" s="15">
        <v>525.79999999999995</v>
      </c>
      <c r="U84" s="126">
        <v>611</v>
      </c>
      <c r="V84" s="30">
        <f>U84/T84</f>
        <v>1.1620387980220617</v>
      </c>
      <c r="W84" s="11">
        <f>IF(V84&gt;=80%,2,IF(V84&gt;=70%,1,0))</f>
        <v>2</v>
      </c>
      <c r="X84" s="31">
        <f>F84+J84+N84+Q84+S84+W84</f>
        <v>8</v>
      </c>
      <c r="Y84" s="126">
        <v>75</v>
      </c>
      <c r="Z84" s="18">
        <f>IF(Y84&gt;=90,2,IF(Y84&gt;=70,1,0))</f>
        <v>1</v>
      </c>
      <c r="AA84" s="126">
        <v>61</v>
      </c>
      <c r="AB84" s="18">
        <f>IF(AA84&gt;=75,2,IF(AA84&gt;=50,1,0))</f>
        <v>1</v>
      </c>
      <c r="AC84" s="126">
        <v>4593</v>
      </c>
      <c r="AD84" s="32">
        <f>AC84/H84/13</f>
        <v>0.82356105433028515</v>
      </c>
      <c r="AE84" s="13">
        <f>IF(AD84&gt;0.7,1,0)</f>
        <v>1</v>
      </c>
      <c r="AF84" s="126">
        <v>2351</v>
      </c>
      <c r="AG84" s="44"/>
      <c r="AH84" s="11">
        <f>IF(AF84&gt;H84*3,1,0)</f>
        <v>1</v>
      </c>
      <c r="AI84" s="126">
        <v>95</v>
      </c>
      <c r="AJ84" s="18">
        <f>IF(AI84&gt;=75,1,0)</f>
        <v>1</v>
      </c>
      <c r="AK84" s="34">
        <f>Z84+AB84+AE84+AH84+AJ84</f>
        <v>5</v>
      </c>
      <c r="AL84" s="126">
        <v>197</v>
      </c>
      <c r="AM84" s="35">
        <f>AL84/H84</f>
        <v>0.4592074592074592</v>
      </c>
      <c r="AN84" s="127">
        <f>IF(AM84&gt;1.9,1,0)</f>
        <v>0</v>
      </c>
      <c r="AO84" s="126">
        <v>253</v>
      </c>
      <c r="AP84" s="128">
        <f>AO84/H84</f>
        <v>0.58974358974358976</v>
      </c>
      <c r="AQ84" s="23">
        <f>IF(AP84&gt;1.9,1,0)</f>
        <v>0</v>
      </c>
      <c r="AR84" s="126">
        <v>360</v>
      </c>
      <c r="AS84" s="36">
        <f>AR84/D84</f>
        <v>14.4</v>
      </c>
      <c r="AT84" s="18">
        <f>IF(AS84&gt;14,1,0)</f>
        <v>1</v>
      </c>
      <c r="AU84" s="25">
        <f>AN84+AQ84+AT84</f>
        <v>1</v>
      </c>
      <c r="AV84" s="26">
        <f>X84+AK84+AU84</f>
        <v>14</v>
      </c>
      <c r="AW84" s="27">
        <f>AV84/18</f>
        <v>0.77777777777777779</v>
      </c>
      <c r="AX84" s="125" t="s">
        <v>121</v>
      </c>
    </row>
    <row r="85" spans="1:57" s="93" customFormat="1" ht="15.75" x14ac:dyDescent="0.25">
      <c r="A85" s="28">
        <f>A84+1</f>
        <v>80</v>
      </c>
      <c r="B85" s="125" t="s">
        <v>122</v>
      </c>
      <c r="C85" s="9">
        <v>65</v>
      </c>
      <c r="D85" s="126">
        <v>76</v>
      </c>
      <c r="E85" s="45"/>
      <c r="F85" s="11">
        <f>IF(OR(D85&gt;(C85+40), ( D85&lt;(C85-0))),0,1)</f>
        <v>1</v>
      </c>
      <c r="G85" s="12">
        <v>1536</v>
      </c>
      <c r="H85" s="126">
        <v>1539</v>
      </c>
      <c r="I85" s="45"/>
      <c r="J85" s="11">
        <f>IF(OR(H85&gt;(G85+100),H85&lt;(G85-50)),0,1)</f>
        <v>1</v>
      </c>
      <c r="K85" s="12">
        <v>54</v>
      </c>
      <c r="L85" s="126">
        <v>54</v>
      </c>
      <c r="M85" s="45"/>
      <c r="N85" s="13">
        <f>IF(L85&lt;&gt;K85,1,1)</f>
        <v>1</v>
      </c>
      <c r="O85" s="126">
        <v>1720</v>
      </c>
      <c r="P85" s="126">
        <v>97</v>
      </c>
      <c r="Q85" s="13">
        <f>IF(P85&gt;=90,2,IF(P85&gt;=70,1,0))</f>
        <v>2</v>
      </c>
      <c r="R85" s="126">
        <v>257</v>
      </c>
      <c r="S85" s="14">
        <f>IF(R85&gt;150,1,0)</f>
        <v>1</v>
      </c>
      <c r="T85" s="15">
        <v>1495</v>
      </c>
      <c r="U85" s="126">
        <v>1974</v>
      </c>
      <c r="V85" s="30">
        <f>U85/T85</f>
        <v>1.3204013377926422</v>
      </c>
      <c r="W85" s="11">
        <f>IF(V85&gt;=80%,2,IF(V85&gt;=70%,1,0))</f>
        <v>2</v>
      </c>
      <c r="X85" s="31">
        <f>F85+J85+N85+Q85+S85+W85</f>
        <v>8</v>
      </c>
      <c r="Y85" s="126">
        <v>83</v>
      </c>
      <c r="Z85" s="18">
        <f>IF(Y85&gt;=90,2,IF(Y85&gt;=70,1,0))</f>
        <v>1</v>
      </c>
      <c r="AA85" s="126">
        <v>73</v>
      </c>
      <c r="AB85" s="18">
        <f>IF(AA85&gt;=75,2,IF(AA85&gt;=50,1,0))</f>
        <v>1</v>
      </c>
      <c r="AC85" s="126">
        <v>24086</v>
      </c>
      <c r="AD85" s="32">
        <f>AC85/H85/13</f>
        <v>1.2038786424751338</v>
      </c>
      <c r="AE85" s="13">
        <f>IF(AD85&gt;0.7,1,0)</f>
        <v>1</v>
      </c>
      <c r="AF85" s="126">
        <v>10658</v>
      </c>
      <c r="AG85" s="44"/>
      <c r="AH85" s="11">
        <f>IF(AF85&gt;H85*3,1,0)</f>
        <v>1</v>
      </c>
      <c r="AI85" s="126">
        <v>99</v>
      </c>
      <c r="AJ85" s="18">
        <f>IF(AI85&gt;=75,1,0)</f>
        <v>1</v>
      </c>
      <c r="AK85" s="34">
        <f>Z85+AB85+AE85+AH85+AJ85</f>
        <v>5</v>
      </c>
      <c r="AL85" s="126">
        <v>2345</v>
      </c>
      <c r="AM85" s="35">
        <f>AL85/H85</f>
        <v>1.5237166991552957</v>
      </c>
      <c r="AN85" s="127">
        <f>IF(AM85&gt;1.9,1,0)</f>
        <v>0</v>
      </c>
      <c r="AO85" s="126">
        <v>2203</v>
      </c>
      <c r="AP85" s="128">
        <f>AO85/H85</f>
        <v>1.4314489928525016</v>
      </c>
      <c r="AQ85" s="23">
        <f>IF(AP85&gt;1.9,1,0)</f>
        <v>0</v>
      </c>
      <c r="AR85" s="126">
        <v>2282</v>
      </c>
      <c r="AS85" s="36">
        <f>AR85/D85</f>
        <v>30.026315789473685</v>
      </c>
      <c r="AT85" s="18">
        <f>IF(AS85&gt;14,1,0)</f>
        <v>1</v>
      </c>
      <c r="AU85" s="25">
        <f>AN85+AQ85+AT85</f>
        <v>1</v>
      </c>
      <c r="AV85" s="26">
        <f>X85+AK85+AU85</f>
        <v>14</v>
      </c>
      <c r="AW85" s="27">
        <f>AV85/18</f>
        <v>0.77777777777777779</v>
      </c>
      <c r="AX85" s="125" t="s">
        <v>122</v>
      </c>
      <c r="AY85" s="94"/>
      <c r="AZ85" s="94"/>
      <c r="BA85" s="94"/>
      <c r="BB85" s="94"/>
      <c r="BC85" s="94"/>
      <c r="BD85" s="94"/>
      <c r="BE85" s="94"/>
    </row>
    <row r="86" spans="1:57" s="93" customFormat="1" ht="15.75" x14ac:dyDescent="0.25">
      <c r="A86" s="28">
        <f>A85+1</f>
        <v>81</v>
      </c>
      <c r="B86" s="125" t="s">
        <v>123</v>
      </c>
      <c r="C86" s="9">
        <v>33</v>
      </c>
      <c r="D86" s="126">
        <v>37</v>
      </c>
      <c r="E86" s="42"/>
      <c r="F86" s="11">
        <f>IF(OR(D86&gt;(C86+40), ( D86&lt;(C86-0))),0,1)</f>
        <v>1</v>
      </c>
      <c r="G86" s="12">
        <v>615</v>
      </c>
      <c r="H86" s="126">
        <v>615</v>
      </c>
      <c r="I86" s="43"/>
      <c r="J86" s="11">
        <f>IF(OR(H86&gt;(G86+100),H86&lt;(G86-50)),0,1)</f>
        <v>1</v>
      </c>
      <c r="K86" s="12">
        <v>24</v>
      </c>
      <c r="L86" s="126">
        <v>24</v>
      </c>
      <c r="M86" s="31"/>
      <c r="N86" s="13">
        <f>IF(L86&lt;&gt;K86,1,1)</f>
        <v>1</v>
      </c>
      <c r="O86" s="126">
        <v>874</v>
      </c>
      <c r="P86" s="126">
        <v>96</v>
      </c>
      <c r="Q86" s="13">
        <f>IF(P86&gt;=90,2,IF(P86&gt;=70,1,0))</f>
        <v>2</v>
      </c>
      <c r="R86" s="126">
        <v>246</v>
      </c>
      <c r="S86" s="14">
        <f>IF(R86&gt;150,1,0)</f>
        <v>1</v>
      </c>
      <c r="T86" s="15">
        <v>759</v>
      </c>
      <c r="U86" s="126">
        <v>768</v>
      </c>
      <c r="V86" s="30">
        <f>U86/T86</f>
        <v>1.0118577075098814</v>
      </c>
      <c r="W86" s="11">
        <f>IF(V86&gt;=80%,2,IF(V86&gt;=70%,1,0))</f>
        <v>2</v>
      </c>
      <c r="X86" s="31">
        <f>F86+J86+N86+Q86+S86+W86</f>
        <v>8</v>
      </c>
      <c r="Y86" s="126">
        <v>81</v>
      </c>
      <c r="Z86" s="18">
        <f>IF(Y86&gt;=90,2,IF(Y86&gt;=70,1,0))</f>
        <v>1</v>
      </c>
      <c r="AA86" s="126">
        <v>71</v>
      </c>
      <c r="AB86" s="18">
        <f>IF(AA86&gt;=75,2,IF(AA86&gt;=50,1,0))</f>
        <v>1</v>
      </c>
      <c r="AC86" s="126">
        <v>10425</v>
      </c>
      <c r="AD86" s="32">
        <f>AC86/H86/13</f>
        <v>1.303939962476548</v>
      </c>
      <c r="AE86" s="13">
        <f>IF(AD86&gt;0.7,1,0)</f>
        <v>1</v>
      </c>
      <c r="AF86" s="126">
        <v>3394</v>
      </c>
      <c r="AG86" s="44"/>
      <c r="AH86" s="11">
        <f>IF(AF86&gt;H86*3,1,0)</f>
        <v>1</v>
      </c>
      <c r="AI86" s="126">
        <v>100</v>
      </c>
      <c r="AJ86" s="18">
        <f>IF(AI86&gt;=75,1,0)</f>
        <v>1</v>
      </c>
      <c r="AK86" s="34">
        <f>Z86+AB86+AE86+AH86+AJ86</f>
        <v>5</v>
      </c>
      <c r="AL86" s="126">
        <v>682</v>
      </c>
      <c r="AM86" s="35">
        <f>AL86/H86</f>
        <v>1.1089430894308943</v>
      </c>
      <c r="AN86" s="127">
        <f>IF(AM86&gt;1.9,1,0)</f>
        <v>0</v>
      </c>
      <c r="AO86" s="126">
        <v>519</v>
      </c>
      <c r="AP86" s="128">
        <f>AO86/H86</f>
        <v>0.84390243902439022</v>
      </c>
      <c r="AQ86" s="23">
        <f>IF(AP86&gt;1.9,1,0)</f>
        <v>0</v>
      </c>
      <c r="AR86" s="126">
        <v>619</v>
      </c>
      <c r="AS86" s="36">
        <f>AR86/D86</f>
        <v>16.72972972972973</v>
      </c>
      <c r="AT86" s="18">
        <f>IF(AS86&gt;14,1,0)</f>
        <v>1</v>
      </c>
      <c r="AU86" s="25">
        <f>AN86+AQ86+AT86</f>
        <v>1</v>
      </c>
      <c r="AV86" s="26">
        <f>X86+AK86+AU86</f>
        <v>14</v>
      </c>
      <c r="AW86" s="27">
        <f>AV86/18</f>
        <v>0.77777777777777779</v>
      </c>
      <c r="AX86" s="125" t="s">
        <v>123</v>
      </c>
      <c r="AY86" s="94"/>
      <c r="AZ86" s="94"/>
      <c r="BA86" s="94"/>
      <c r="BB86" s="94"/>
      <c r="BC86" s="94"/>
      <c r="BD86" s="94"/>
      <c r="BE86" s="94"/>
    </row>
    <row r="87" spans="1:57" s="93" customFormat="1" ht="15.75" x14ac:dyDescent="0.25">
      <c r="A87" s="28">
        <f>A86+1</f>
        <v>82</v>
      </c>
      <c r="B87" s="125" t="s">
        <v>124</v>
      </c>
      <c r="C87" s="9">
        <v>48</v>
      </c>
      <c r="D87" s="126">
        <v>61</v>
      </c>
      <c r="E87" s="29"/>
      <c r="F87" s="11">
        <f>IF(OR(D87&gt;(C87+40), ( D87&lt;(C87-0))),0,1)</f>
        <v>1</v>
      </c>
      <c r="G87" s="12">
        <v>1138</v>
      </c>
      <c r="H87" s="126">
        <v>1139</v>
      </c>
      <c r="I87" s="29"/>
      <c r="J87" s="11">
        <f>IF(OR(H87&gt;(G87+100),H87&lt;(G87-50)),0,1)</f>
        <v>1</v>
      </c>
      <c r="K87" s="12">
        <v>40</v>
      </c>
      <c r="L87" s="126">
        <v>40</v>
      </c>
      <c r="M87" s="29"/>
      <c r="N87" s="13">
        <f>IF(L87&lt;&gt;K87,1,1)</f>
        <v>1</v>
      </c>
      <c r="O87" s="126">
        <v>1029</v>
      </c>
      <c r="P87" s="126">
        <v>92</v>
      </c>
      <c r="Q87" s="13">
        <f>IF(P87&gt;=90,2,IF(P87&gt;=70,1,0))</f>
        <v>2</v>
      </c>
      <c r="R87" s="126">
        <v>368</v>
      </c>
      <c r="S87" s="14">
        <f>IF(R87&gt;150,1,0)</f>
        <v>1</v>
      </c>
      <c r="T87" s="15">
        <v>1087.1999999999998</v>
      </c>
      <c r="U87" s="126">
        <v>1479</v>
      </c>
      <c r="V87" s="30">
        <f>U87/T87</f>
        <v>1.36037527593819</v>
      </c>
      <c r="W87" s="11">
        <f>IF(V87&gt;=80%,2,IF(V87&gt;=70%,1,0))</f>
        <v>2</v>
      </c>
      <c r="X87" s="31">
        <f>F87+J87+N87+Q87+S87+W87</f>
        <v>8</v>
      </c>
      <c r="Y87" s="126">
        <v>74</v>
      </c>
      <c r="Z87" s="18">
        <f>IF(Y87&gt;=90,2,IF(Y87&gt;=70,1,0))</f>
        <v>1</v>
      </c>
      <c r="AA87" s="126">
        <v>43</v>
      </c>
      <c r="AB87" s="18">
        <f>IF(AA87&gt;=75,2,IF(AA87&gt;=50,1,0))</f>
        <v>0</v>
      </c>
      <c r="AC87" s="126">
        <v>13934</v>
      </c>
      <c r="AD87" s="32">
        <f>AC87/H87/13</f>
        <v>0.9410413993381509</v>
      </c>
      <c r="AE87" s="13">
        <f>IF(AD87&gt;0.7,1,0)</f>
        <v>1</v>
      </c>
      <c r="AF87" s="126">
        <v>9415</v>
      </c>
      <c r="AG87" s="33"/>
      <c r="AH87" s="11">
        <f>IF(AF87&gt;H87*3,1,0)</f>
        <v>1</v>
      </c>
      <c r="AI87" s="126">
        <v>96</v>
      </c>
      <c r="AJ87" s="18">
        <f>IF(AI87&gt;=75,1,0)</f>
        <v>1</v>
      </c>
      <c r="AK87" s="34">
        <f>Z87+AB87+AE87+AH87+AJ87</f>
        <v>4</v>
      </c>
      <c r="AL87" s="126">
        <v>3912</v>
      </c>
      <c r="AM87" s="35">
        <f>AL87/H87</f>
        <v>3.4345917471466199</v>
      </c>
      <c r="AN87" s="127">
        <f>IF(AM87&gt;1.9,1,0)</f>
        <v>1</v>
      </c>
      <c r="AO87" s="126">
        <v>1166</v>
      </c>
      <c r="AP87" s="128">
        <f>AO87/H87</f>
        <v>1.0237050043898157</v>
      </c>
      <c r="AQ87" s="23">
        <f>IF(AP87&gt;1.9,1,0)</f>
        <v>0</v>
      </c>
      <c r="AR87" s="126">
        <v>1279</v>
      </c>
      <c r="AS87" s="36">
        <f>AR87/D87</f>
        <v>20.967213114754099</v>
      </c>
      <c r="AT87" s="18">
        <f>IF(AS87&gt;14,1,0)</f>
        <v>1</v>
      </c>
      <c r="AU87" s="25">
        <f>AN87+AQ87+AT87</f>
        <v>2</v>
      </c>
      <c r="AV87" s="26">
        <f>X87+AK87+AU87</f>
        <v>14</v>
      </c>
      <c r="AW87" s="27">
        <f>AV87/18</f>
        <v>0.77777777777777779</v>
      </c>
      <c r="AX87" s="125" t="s">
        <v>124</v>
      </c>
      <c r="AY87" s="94"/>
      <c r="AZ87" s="94"/>
      <c r="BA87" s="94"/>
      <c r="BB87" s="94"/>
      <c r="BC87" s="94"/>
      <c r="BD87" s="94"/>
      <c r="BE87" s="94"/>
    </row>
    <row r="88" spans="1:57" s="94" customFormat="1" ht="15.75" x14ac:dyDescent="0.25">
      <c r="A88" s="28">
        <f>A87+1</f>
        <v>83</v>
      </c>
      <c r="B88" s="125" t="s">
        <v>125</v>
      </c>
      <c r="C88" s="9">
        <v>35</v>
      </c>
      <c r="D88" s="126">
        <v>42</v>
      </c>
      <c r="E88" s="63"/>
      <c r="F88" s="11">
        <f>IF(OR(D88&gt;(C88+40), ( D88&lt;(C88-0))),0,1)</f>
        <v>1</v>
      </c>
      <c r="G88" s="12">
        <v>694</v>
      </c>
      <c r="H88" s="126">
        <v>697</v>
      </c>
      <c r="I88" s="63"/>
      <c r="J88" s="11">
        <f>IF(OR(H88&gt;(G88+100),H88&lt;(G88-50)),0,1)</f>
        <v>1</v>
      </c>
      <c r="K88" s="12">
        <v>29</v>
      </c>
      <c r="L88" s="126">
        <v>29</v>
      </c>
      <c r="M88" s="63"/>
      <c r="N88" s="13">
        <f>IF(L88&lt;&gt;K88,1,1)</f>
        <v>1</v>
      </c>
      <c r="O88" s="126">
        <v>1197</v>
      </c>
      <c r="P88" s="126">
        <v>99</v>
      </c>
      <c r="Q88" s="13">
        <f>IF(P88&gt;=90,2,IF(P88&gt;=70,1,0))</f>
        <v>2</v>
      </c>
      <c r="R88" s="129">
        <v>147</v>
      </c>
      <c r="S88" s="14">
        <v>1</v>
      </c>
      <c r="T88" s="64">
        <v>893.55000000000007</v>
      </c>
      <c r="U88" s="126">
        <v>1003</v>
      </c>
      <c r="V88" s="30">
        <f>U88/T88</f>
        <v>1.1224889485759051</v>
      </c>
      <c r="W88" s="11">
        <f>IF(V88&gt;=80%,2,IF(V88&gt;=70%,1,0))</f>
        <v>2</v>
      </c>
      <c r="X88" s="31">
        <f>F88+J88+N88+Q88+S88+W88</f>
        <v>8</v>
      </c>
      <c r="Y88" s="126">
        <v>83</v>
      </c>
      <c r="Z88" s="18">
        <f>IF(Y88&gt;=90,2,IF(Y88&gt;=70,1,0))</f>
        <v>1</v>
      </c>
      <c r="AA88" s="126">
        <v>72</v>
      </c>
      <c r="AB88" s="18">
        <f>IF(AA88&gt;=75,2,IF(AA88&gt;=50,1,0))</f>
        <v>1</v>
      </c>
      <c r="AC88" s="126">
        <v>11905</v>
      </c>
      <c r="AD88" s="32">
        <f>AC88/H88/13</f>
        <v>1.3138726409888535</v>
      </c>
      <c r="AE88" s="13">
        <f>IF(AD88&gt;0.7,1,0)</f>
        <v>1</v>
      </c>
      <c r="AF88" s="126">
        <v>3246</v>
      </c>
      <c r="AG88" s="63"/>
      <c r="AH88" s="11">
        <f>IF(AF88&gt;H88*3,1,0)</f>
        <v>1</v>
      </c>
      <c r="AI88" s="126">
        <v>90</v>
      </c>
      <c r="AJ88" s="18">
        <f>IF(AI88&gt;=75,1,0)</f>
        <v>1</v>
      </c>
      <c r="AK88" s="34">
        <f>Z88+AB88+AE88+AH88+AJ88</f>
        <v>5</v>
      </c>
      <c r="AL88" s="126">
        <v>268</v>
      </c>
      <c r="AM88" s="35">
        <f>AL88/H88</f>
        <v>0.38450502152080346</v>
      </c>
      <c r="AN88" s="127">
        <f>IF(AM88&gt;1.9,1,0)</f>
        <v>0</v>
      </c>
      <c r="AO88" s="126">
        <v>85</v>
      </c>
      <c r="AP88" s="128">
        <f>AO88/H88</f>
        <v>0.12195121951219512</v>
      </c>
      <c r="AQ88" s="23">
        <f>IF(AP88&gt;1.9,1,0)</f>
        <v>0</v>
      </c>
      <c r="AR88" s="126">
        <v>697</v>
      </c>
      <c r="AS88" s="36">
        <f>AR88/D88</f>
        <v>16.595238095238095</v>
      </c>
      <c r="AT88" s="18">
        <f>IF(AS88&gt;14,1,0)</f>
        <v>1</v>
      </c>
      <c r="AU88" s="25">
        <f>AN88+AQ88+AT88</f>
        <v>1</v>
      </c>
      <c r="AV88" s="26">
        <f>X88+AK88+AU88</f>
        <v>14</v>
      </c>
      <c r="AW88" s="27">
        <f>AV88/18</f>
        <v>0.77777777777777779</v>
      </c>
      <c r="AX88" s="125" t="s">
        <v>125</v>
      </c>
      <c r="AY88" s="93"/>
      <c r="AZ88" s="93"/>
      <c r="BA88" s="93"/>
      <c r="BB88" s="93"/>
      <c r="BC88" s="93"/>
      <c r="BD88" s="93"/>
      <c r="BE88" s="93"/>
    </row>
    <row r="89" spans="1:57" s="94" customFormat="1" ht="15.75" x14ac:dyDescent="0.25">
      <c r="A89" s="28">
        <f>A88+1</f>
        <v>84</v>
      </c>
      <c r="B89" s="125" t="s">
        <v>126</v>
      </c>
      <c r="C89" s="9">
        <v>73</v>
      </c>
      <c r="D89" s="126">
        <v>89</v>
      </c>
      <c r="E89" s="46"/>
      <c r="F89" s="11">
        <f>IF(OR(D89&gt;(C89+40), ( D89&lt;(C89-0))),0,1)</f>
        <v>1</v>
      </c>
      <c r="G89" s="12">
        <v>1685</v>
      </c>
      <c r="H89" s="126">
        <v>1695</v>
      </c>
      <c r="I89" s="40"/>
      <c r="J89" s="11">
        <f>IF(OR(H89&gt;(G89+100),H89&lt;(G89-50)),0,1)</f>
        <v>1</v>
      </c>
      <c r="K89" s="12">
        <v>59</v>
      </c>
      <c r="L89" s="126">
        <v>59</v>
      </c>
      <c r="M89" s="31"/>
      <c r="N89" s="13">
        <f>IF(L89&lt;&gt;K89,1,1)</f>
        <v>1</v>
      </c>
      <c r="O89" s="126">
        <v>2381</v>
      </c>
      <c r="P89" s="126">
        <v>96</v>
      </c>
      <c r="Q89" s="13">
        <f>IF(P89&gt;=90,2,IF(P89&gt;=70,1,0))</f>
        <v>2</v>
      </c>
      <c r="R89" s="126">
        <v>231</v>
      </c>
      <c r="S89" s="14">
        <f>IF(R89&gt;150,1,0)</f>
        <v>1</v>
      </c>
      <c r="T89" s="15">
        <v>1860.77</v>
      </c>
      <c r="U89" s="126">
        <v>2189</v>
      </c>
      <c r="V89" s="30">
        <f>U89/T89</f>
        <v>1.1763947183155361</v>
      </c>
      <c r="W89" s="11">
        <f>IF(V89&gt;=80%,2,IF(V89&gt;=70%,1,0))</f>
        <v>2</v>
      </c>
      <c r="X89" s="31">
        <f>F89+J89+N89+Q89+S89+W89</f>
        <v>8</v>
      </c>
      <c r="Y89" s="126">
        <v>80</v>
      </c>
      <c r="Z89" s="18">
        <f>IF(Y89&gt;=90,2,IF(Y89&gt;=70,1,0))</f>
        <v>1</v>
      </c>
      <c r="AA89" s="126">
        <v>68</v>
      </c>
      <c r="AB89" s="18">
        <f>IF(AA89&gt;=75,2,IF(AA89&gt;=50,1,0))</f>
        <v>1</v>
      </c>
      <c r="AC89" s="126">
        <v>20467</v>
      </c>
      <c r="AD89" s="32">
        <f>AC89/H89/13</f>
        <v>0.92884048105287043</v>
      </c>
      <c r="AE89" s="13">
        <f>IF(AD89&gt;0.7,1,0)</f>
        <v>1</v>
      </c>
      <c r="AF89" s="126">
        <v>8257</v>
      </c>
      <c r="AG89" s="33"/>
      <c r="AH89" s="11">
        <f>IF(AF89&gt;H89*3,1,0)</f>
        <v>1</v>
      </c>
      <c r="AI89" s="126">
        <v>99</v>
      </c>
      <c r="AJ89" s="18">
        <f>IF(AI89&gt;=75,1,0)</f>
        <v>1</v>
      </c>
      <c r="AK89" s="34">
        <f>Z89+AB89+AE89+AH89+AJ89</f>
        <v>5</v>
      </c>
      <c r="AL89" s="126">
        <v>2984</v>
      </c>
      <c r="AM89" s="35">
        <f>AL89/H89</f>
        <v>1.76047197640118</v>
      </c>
      <c r="AN89" s="127">
        <f>IF(AM89&gt;1.9,1,0)</f>
        <v>0</v>
      </c>
      <c r="AO89" s="126">
        <v>492</v>
      </c>
      <c r="AP89" s="128">
        <f>AO89/H89</f>
        <v>0.29026548672566371</v>
      </c>
      <c r="AQ89" s="23">
        <f>IF(AP89&gt;1.9,1,0)</f>
        <v>0</v>
      </c>
      <c r="AR89" s="126">
        <v>1947</v>
      </c>
      <c r="AS89" s="36">
        <f>AR89/D89</f>
        <v>21.876404494382022</v>
      </c>
      <c r="AT89" s="18">
        <f>IF(AS89&gt;14,1,0)</f>
        <v>1</v>
      </c>
      <c r="AU89" s="25">
        <f>AN89+AQ89+AT89</f>
        <v>1</v>
      </c>
      <c r="AV89" s="26">
        <f>X89+AK89+AU89</f>
        <v>14</v>
      </c>
      <c r="AW89" s="27">
        <f>AV89/18</f>
        <v>0.77777777777777779</v>
      </c>
      <c r="AX89" s="125" t="s">
        <v>126</v>
      </c>
    </row>
    <row r="90" spans="1:57" s="94" customFormat="1" ht="15.75" x14ac:dyDescent="0.25">
      <c r="A90" s="28">
        <f>A89+1</f>
        <v>85</v>
      </c>
      <c r="B90" s="125" t="s">
        <v>127</v>
      </c>
      <c r="C90" s="9">
        <v>12</v>
      </c>
      <c r="D90" s="126">
        <v>18</v>
      </c>
      <c r="E90" s="47"/>
      <c r="F90" s="11">
        <f>IF(OR(D90&gt;(C90+40), ( D90&lt;(C90-0))),0,1)</f>
        <v>1</v>
      </c>
      <c r="G90" s="12">
        <v>576</v>
      </c>
      <c r="H90" s="126">
        <v>562</v>
      </c>
      <c r="I90" s="47"/>
      <c r="J90" s="11">
        <f>IF(OR(H90&gt;(G90+100),H90&lt;(G90-50)),0,1)</f>
        <v>1</v>
      </c>
      <c r="K90" s="12">
        <v>25</v>
      </c>
      <c r="L90" s="126">
        <v>25</v>
      </c>
      <c r="M90" s="31"/>
      <c r="N90" s="13">
        <f>IF(L90&lt;&gt;K90,1,1)</f>
        <v>1</v>
      </c>
      <c r="O90" s="126">
        <v>403</v>
      </c>
      <c r="P90" s="129">
        <v>56</v>
      </c>
      <c r="Q90" s="13">
        <v>2</v>
      </c>
      <c r="R90" s="129">
        <v>87</v>
      </c>
      <c r="S90" s="14">
        <v>1</v>
      </c>
      <c r="T90" s="65">
        <v>408.12</v>
      </c>
      <c r="U90" s="126">
        <v>505</v>
      </c>
      <c r="V90" s="49">
        <f>U90/T90</f>
        <v>1.2373811624032147</v>
      </c>
      <c r="W90" s="11">
        <f>IF(V90&gt;=80%,2,IF(V90&gt;=70%,1,0))</f>
        <v>2</v>
      </c>
      <c r="X90" s="50">
        <f>F90+J90+N90+Q90+S90+W90</f>
        <v>8</v>
      </c>
      <c r="Y90" s="126">
        <v>89</v>
      </c>
      <c r="Z90" s="18">
        <f>IF(Y90&gt;=90,2,IF(Y90&gt;=70,1,0))</f>
        <v>1</v>
      </c>
      <c r="AA90" s="126">
        <v>85</v>
      </c>
      <c r="AB90" s="18">
        <f>IF(AA90&gt;=75,2,IF(AA90&gt;=50,1,0))</f>
        <v>2</v>
      </c>
      <c r="AC90" s="126">
        <v>5516</v>
      </c>
      <c r="AD90" s="32">
        <f>AC90/H90/13</f>
        <v>0.75499589378592935</v>
      </c>
      <c r="AE90" s="13">
        <f>IF(AD90&gt;0.7,1,0)</f>
        <v>1</v>
      </c>
      <c r="AF90" s="126">
        <v>3139</v>
      </c>
      <c r="AG90" s="44"/>
      <c r="AH90" s="11">
        <f>IF(AF90&gt;H90*3,1,0)</f>
        <v>1</v>
      </c>
      <c r="AI90" s="126">
        <v>68</v>
      </c>
      <c r="AJ90" s="18">
        <f>IF(AI90&gt;=75,1,0)</f>
        <v>0</v>
      </c>
      <c r="AK90" s="34">
        <f>Z90+AB90+AE90+AH90+AJ90</f>
        <v>5</v>
      </c>
      <c r="AL90" s="126">
        <v>2</v>
      </c>
      <c r="AM90" s="66">
        <f>AL90/100</f>
        <v>0.02</v>
      </c>
      <c r="AN90" s="127">
        <f>IF(AM90&gt;1.9,1,0)</f>
        <v>0</v>
      </c>
      <c r="AO90" s="126">
        <v>8</v>
      </c>
      <c r="AP90" s="128">
        <f>AO90/H90</f>
        <v>1.4234875444839857E-2</v>
      </c>
      <c r="AQ90" s="23">
        <f>IF(AP90&gt;1.9,1,0)</f>
        <v>0</v>
      </c>
      <c r="AR90" s="126">
        <v>691</v>
      </c>
      <c r="AS90" s="36">
        <f>AR90/D90</f>
        <v>38.388888888888886</v>
      </c>
      <c r="AT90" s="18">
        <f>IF(AS90&gt;14,1,0)</f>
        <v>1</v>
      </c>
      <c r="AU90" s="25">
        <f>AN90+AQ90+AT90</f>
        <v>1</v>
      </c>
      <c r="AV90" s="26">
        <f>X90+AK90+AU90</f>
        <v>14</v>
      </c>
      <c r="AW90" s="27">
        <f>AV90/18</f>
        <v>0.77777777777777779</v>
      </c>
      <c r="AX90" s="125" t="s">
        <v>127</v>
      </c>
    </row>
    <row r="91" spans="1:57" s="94" customFormat="1" ht="15.75" x14ac:dyDescent="0.25">
      <c r="A91" s="28">
        <f>A90+1</f>
        <v>86</v>
      </c>
      <c r="B91" s="125" t="s">
        <v>128</v>
      </c>
      <c r="C91" s="9">
        <v>46</v>
      </c>
      <c r="D91" s="126">
        <v>58</v>
      </c>
      <c r="E91" s="45"/>
      <c r="F91" s="11">
        <f>IF(OR(D91&gt;(C91+40), ( D91&lt;(C91-0))),0,1)</f>
        <v>1</v>
      </c>
      <c r="G91" s="12">
        <v>1069</v>
      </c>
      <c r="H91" s="126">
        <v>1094</v>
      </c>
      <c r="I91" s="45"/>
      <c r="J91" s="11">
        <f>IF(OR(H91&gt;(G91+100),H91&lt;(G91-50)),0,1)</f>
        <v>1</v>
      </c>
      <c r="K91" s="12">
        <v>37</v>
      </c>
      <c r="L91" s="126">
        <v>39</v>
      </c>
      <c r="M91" s="45"/>
      <c r="N91" s="13">
        <f>IF(L91&lt;&gt;K91,1,1)</f>
        <v>1</v>
      </c>
      <c r="O91" s="126">
        <v>1477</v>
      </c>
      <c r="P91" s="126">
        <v>91</v>
      </c>
      <c r="Q91" s="13">
        <f>IF(P91&gt;=90,2,IF(P91&gt;=70,1,0))</f>
        <v>2</v>
      </c>
      <c r="R91" s="126">
        <v>376</v>
      </c>
      <c r="S91" s="14">
        <f>IF(R91&gt;150,1,0)</f>
        <v>1</v>
      </c>
      <c r="T91" s="15">
        <v>1098.94</v>
      </c>
      <c r="U91" s="126">
        <v>1412</v>
      </c>
      <c r="V91" s="30">
        <f>U91/T91</f>
        <v>1.2848745154421533</v>
      </c>
      <c r="W91" s="11">
        <f>IF(V91&gt;=80%,2,IF(V91&gt;=70%,1,0))</f>
        <v>2</v>
      </c>
      <c r="X91" s="31">
        <f>F91+J91+N91+Q91+S91+W91</f>
        <v>8</v>
      </c>
      <c r="Y91" s="126">
        <v>62</v>
      </c>
      <c r="Z91" s="18">
        <f>IF(Y91&gt;=90,2,IF(Y91&gt;=70,1,0))</f>
        <v>0</v>
      </c>
      <c r="AA91" s="126">
        <v>58</v>
      </c>
      <c r="AB91" s="18">
        <f>IF(AA91&gt;=75,2,IF(AA91&gt;=50,1,0))</f>
        <v>1</v>
      </c>
      <c r="AC91" s="126">
        <v>12363</v>
      </c>
      <c r="AD91" s="32">
        <f>AC91/H91/13</f>
        <v>0.86928702010968917</v>
      </c>
      <c r="AE91" s="13">
        <f>IF(AD91&gt;0.7,1,0)</f>
        <v>1</v>
      </c>
      <c r="AF91" s="126">
        <v>6024</v>
      </c>
      <c r="AG91" s="44"/>
      <c r="AH91" s="11">
        <f>IF(AF91&gt;H91*3,1,0)</f>
        <v>1</v>
      </c>
      <c r="AI91" s="126">
        <v>94</v>
      </c>
      <c r="AJ91" s="18">
        <f>IF(AI91&gt;=75,1,0)</f>
        <v>1</v>
      </c>
      <c r="AK91" s="34">
        <f>Z91+AB91+AE91+AH91+AJ91</f>
        <v>4</v>
      </c>
      <c r="AL91" s="126">
        <v>939</v>
      </c>
      <c r="AM91" s="35">
        <f>AL91/H91</f>
        <v>0.85831809872029252</v>
      </c>
      <c r="AN91" s="127">
        <f>IF(AM91&gt;1.9,1,0)</f>
        <v>0</v>
      </c>
      <c r="AO91" s="126">
        <v>1743</v>
      </c>
      <c r="AP91" s="128">
        <f>AO91/H91</f>
        <v>1.593235831809872</v>
      </c>
      <c r="AQ91" s="23">
        <f>IF(AP91&gt;1.9,1,0)</f>
        <v>0</v>
      </c>
      <c r="AR91" s="126">
        <v>907</v>
      </c>
      <c r="AS91" s="36">
        <f>AR91/D91</f>
        <v>15.637931034482758</v>
      </c>
      <c r="AT91" s="18">
        <f>IF(AS91&gt;14,1,0)</f>
        <v>1</v>
      </c>
      <c r="AU91" s="25">
        <f>AN91+AQ91+AT91</f>
        <v>1</v>
      </c>
      <c r="AV91" s="26">
        <f>X91+AK91+AU91</f>
        <v>13</v>
      </c>
      <c r="AW91" s="27">
        <f>AV91/18</f>
        <v>0.72222222222222221</v>
      </c>
      <c r="AX91" s="125" t="s">
        <v>128</v>
      </c>
      <c r="AY91" s="93"/>
      <c r="AZ91" s="93"/>
      <c r="BA91" s="93"/>
      <c r="BB91" s="93"/>
      <c r="BC91" s="93"/>
      <c r="BD91" s="93"/>
      <c r="BE91" s="93"/>
    </row>
    <row r="92" spans="1:57" s="94" customFormat="1" ht="15.75" x14ac:dyDescent="0.25">
      <c r="A92" s="28">
        <f>A91+1</f>
        <v>87</v>
      </c>
      <c r="B92" s="125" t="s">
        <v>129</v>
      </c>
      <c r="C92" s="9">
        <v>43</v>
      </c>
      <c r="D92" s="126">
        <v>48</v>
      </c>
      <c r="E92" s="46"/>
      <c r="F92" s="11">
        <f>IF(OR(D92&gt;(C92+40), ( D92&lt;(C92-0))),0,1)</f>
        <v>1</v>
      </c>
      <c r="G92" s="12">
        <v>851</v>
      </c>
      <c r="H92" s="126">
        <v>853</v>
      </c>
      <c r="I92" s="40"/>
      <c r="J92" s="11">
        <f>IF(OR(H92&gt;(G92+100),H92&lt;(G92-50)),0,1)</f>
        <v>1</v>
      </c>
      <c r="K92" s="12">
        <v>32</v>
      </c>
      <c r="L92" s="126">
        <v>32</v>
      </c>
      <c r="M92" s="31"/>
      <c r="N92" s="13">
        <f>IF(L92&lt;&gt;K92,1,1)</f>
        <v>1</v>
      </c>
      <c r="O92" s="126">
        <v>1179</v>
      </c>
      <c r="P92" s="126">
        <v>89</v>
      </c>
      <c r="Q92" s="13">
        <f>IF(P92&gt;=90,2,IF(P92&gt;=70,1,0))</f>
        <v>1</v>
      </c>
      <c r="R92" s="126">
        <v>287</v>
      </c>
      <c r="S92" s="14">
        <f>IF(R92&gt;150,1,0)</f>
        <v>1</v>
      </c>
      <c r="T92" s="15">
        <v>1068.98</v>
      </c>
      <c r="U92" s="126">
        <v>1184</v>
      </c>
      <c r="V92" s="30">
        <f>U92/T92</f>
        <v>1.1075978970607494</v>
      </c>
      <c r="W92" s="11">
        <f>IF(V92&gt;=80%,2,IF(V92&gt;=70%,1,0))</f>
        <v>2</v>
      </c>
      <c r="X92" s="31">
        <f>F92+J92+N92+Q92+S92+W92</f>
        <v>7</v>
      </c>
      <c r="Y92" s="126">
        <v>71</v>
      </c>
      <c r="Z92" s="18">
        <f>IF(Y92&gt;=90,2,IF(Y92&gt;=70,1,0))</f>
        <v>1</v>
      </c>
      <c r="AA92" s="126">
        <v>54</v>
      </c>
      <c r="AB92" s="18">
        <f>IF(AA92&gt;=75,2,IF(AA92&gt;=50,1,0))</f>
        <v>1</v>
      </c>
      <c r="AC92" s="126">
        <v>8446</v>
      </c>
      <c r="AD92" s="32">
        <f>AC92/H92/13</f>
        <v>0.76165569483271711</v>
      </c>
      <c r="AE92" s="13">
        <f>IF(AD92&gt;0.7,1,0)</f>
        <v>1</v>
      </c>
      <c r="AF92" s="126">
        <v>3479</v>
      </c>
      <c r="AG92" s="33"/>
      <c r="AH92" s="11">
        <f>IF(AF92&gt;H92*3,1,0)</f>
        <v>1</v>
      </c>
      <c r="AI92" s="126">
        <v>97</v>
      </c>
      <c r="AJ92" s="18">
        <f>IF(AI92&gt;=75,1,0)</f>
        <v>1</v>
      </c>
      <c r="AK92" s="34">
        <f>Z92+AB92+AE92+AH92+AJ92</f>
        <v>5</v>
      </c>
      <c r="AL92" s="126">
        <v>136</v>
      </c>
      <c r="AM92" s="35">
        <f>AL92/H92</f>
        <v>0.15943728018757328</v>
      </c>
      <c r="AN92" s="127">
        <f>IF(AM92&gt;1.9,1,0)</f>
        <v>0</v>
      </c>
      <c r="AO92" s="126">
        <v>1193</v>
      </c>
      <c r="AP92" s="128">
        <f>AO92/H92</f>
        <v>1.3985932004689332</v>
      </c>
      <c r="AQ92" s="23">
        <f>IF(AP92&gt;1.9,1,0)</f>
        <v>0</v>
      </c>
      <c r="AR92" s="126">
        <v>1106</v>
      </c>
      <c r="AS92" s="36">
        <f>AR92/D92</f>
        <v>23.041666666666668</v>
      </c>
      <c r="AT92" s="18">
        <f>IF(AS92&gt;14,1,0)</f>
        <v>1</v>
      </c>
      <c r="AU92" s="25">
        <f>AN92+AQ92+AT92</f>
        <v>1</v>
      </c>
      <c r="AV92" s="26">
        <f>X92+AK92+AU92</f>
        <v>13</v>
      </c>
      <c r="AW92" s="27">
        <f>AV92/18</f>
        <v>0.72222222222222221</v>
      </c>
      <c r="AX92" s="125" t="s">
        <v>129</v>
      </c>
      <c r="AY92" s="93"/>
      <c r="AZ92" s="93"/>
      <c r="BA92" s="93"/>
      <c r="BB92" s="93"/>
      <c r="BC92" s="93"/>
      <c r="BD92" s="93"/>
      <c r="BE92" s="93"/>
    </row>
    <row r="93" spans="1:57" s="94" customFormat="1" ht="15.75" x14ac:dyDescent="0.25">
      <c r="A93" s="28">
        <f>A92+1</f>
        <v>88</v>
      </c>
      <c r="B93" s="125" t="s">
        <v>130</v>
      </c>
      <c r="C93" s="9">
        <v>38</v>
      </c>
      <c r="D93" s="126">
        <v>42</v>
      </c>
      <c r="E93" s="42"/>
      <c r="F93" s="11">
        <f>IF(OR(D93&gt;(C93+40), ( D93&lt;(C93-0))),0,1)</f>
        <v>1</v>
      </c>
      <c r="G93" s="12">
        <v>884</v>
      </c>
      <c r="H93" s="126">
        <v>888</v>
      </c>
      <c r="I93" s="43"/>
      <c r="J93" s="11">
        <f>IF(OR(H93&gt;(G93+100),H93&lt;(G93-50)),0,1)</f>
        <v>1</v>
      </c>
      <c r="K93" s="12">
        <v>32</v>
      </c>
      <c r="L93" s="126">
        <v>32</v>
      </c>
      <c r="M93" s="31"/>
      <c r="N93" s="13">
        <f>IF(L93&lt;&gt;K93,1,1)</f>
        <v>1</v>
      </c>
      <c r="O93" s="126">
        <v>848</v>
      </c>
      <c r="P93" s="126">
        <v>89</v>
      </c>
      <c r="Q93" s="13">
        <f>IF(P93&gt;=90,2,IF(P93&gt;=70,1,0))</f>
        <v>1</v>
      </c>
      <c r="R93" s="126">
        <v>236</v>
      </c>
      <c r="S93" s="14">
        <f>IF(R93&gt;150,1,0)</f>
        <v>1</v>
      </c>
      <c r="T93" s="15">
        <v>1116.44</v>
      </c>
      <c r="U93" s="126">
        <v>1197</v>
      </c>
      <c r="V93" s="30">
        <f>U93/T93</f>
        <v>1.0721579305650102</v>
      </c>
      <c r="W93" s="11">
        <f>IF(V93&gt;=80%,2,IF(V93&gt;=70%,1,0))</f>
        <v>2</v>
      </c>
      <c r="X93" s="31">
        <f>F93+J93+N93+Q93+S93+W93</f>
        <v>7</v>
      </c>
      <c r="Y93" s="126">
        <v>77</v>
      </c>
      <c r="Z93" s="18">
        <f>IF(Y93&gt;=90,2,IF(Y93&gt;=70,1,0))</f>
        <v>1</v>
      </c>
      <c r="AA93" s="126">
        <v>71</v>
      </c>
      <c r="AB93" s="18">
        <f>IF(AA93&gt;=75,2,IF(AA93&gt;=50,1,0))</f>
        <v>1</v>
      </c>
      <c r="AC93" s="126">
        <v>9748</v>
      </c>
      <c r="AD93" s="32">
        <f>AC93/H93/13</f>
        <v>0.84442134442134431</v>
      </c>
      <c r="AE93" s="13">
        <f>IF(AD93&gt;0.7,1,0)</f>
        <v>1</v>
      </c>
      <c r="AF93" s="126">
        <v>3193</v>
      </c>
      <c r="AG93" s="44"/>
      <c r="AH93" s="11">
        <f>IF(AF93&gt;H93*3,1,0)</f>
        <v>1</v>
      </c>
      <c r="AI93" s="126">
        <v>99</v>
      </c>
      <c r="AJ93" s="18">
        <f>IF(AI93&gt;=75,1,0)</f>
        <v>1</v>
      </c>
      <c r="AK93" s="34">
        <f>Z93+AB93+AE93+AH93+AJ93</f>
        <v>5</v>
      </c>
      <c r="AL93" s="126">
        <v>1228</v>
      </c>
      <c r="AM93" s="35">
        <f>AL93/H93</f>
        <v>1.382882882882883</v>
      </c>
      <c r="AN93" s="127">
        <f>IF(AM93&gt;1.9,1,0)</f>
        <v>0</v>
      </c>
      <c r="AO93" s="126">
        <v>1401</v>
      </c>
      <c r="AP93" s="128">
        <f>AO93/H93</f>
        <v>1.5777027027027026</v>
      </c>
      <c r="AQ93" s="23">
        <f>IF(AP93&gt;1.9,1,0)</f>
        <v>0</v>
      </c>
      <c r="AR93" s="126">
        <v>882</v>
      </c>
      <c r="AS93" s="36">
        <f>AR93/D93</f>
        <v>21</v>
      </c>
      <c r="AT93" s="18">
        <f>IF(AS93&gt;14,1,0)</f>
        <v>1</v>
      </c>
      <c r="AU93" s="25">
        <f>AN93+AQ93+AT93</f>
        <v>1</v>
      </c>
      <c r="AV93" s="26">
        <f>X93+AK93+AU93</f>
        <v>13</v>
      </c>
      <c r="AW93" s="27">
        <f>AV93/18</f>
        <v>0.72222222222222221</v>
      </c>
      <c r="AX93" s="125" t="s">
        <v>130</v>
      </c>
    </row>
    <row r="94" spans="1:57" s="94" customFormat="1" ht="15.75" x14ac:dyDescent="0.25">
      <c r="A94" s="28">
        <f>A93+1</f>
        <v>89</v>
      </c>
      <c r="B94" s="125" t="s">
        <v>131</v>
      </c>
      <c r="C94" s="9">
        <v>44</v>
      </c>
      <c r="D94" s="126">
        <v>51</v>
      </c>
      <c r="E94" s="29"/>
      <c r="F94" s="11">
        <f>IF(OR(D94&gt;(C94+40), ( D94&lt;(C94-0))),0,1)</f>
        <v>1</v>
      </c>
      <c r="G94" s="12">
        <v>854</v>
      </c>
      <c r="H94" s="126">
        <v>864</v>
      </c>
      <c r="I94" s="29"/>
      <c r="J94" s="11">
        <f>IF(OR(H94&gt;(G94+100),H94&lt;(G94-50)),0,1)</f>
        <v>1</v>
      </c>
      <c r="K94" s="12">
        <v>31</v>
      </c>
      <c r="L94" s="126">
        <v>31</v>
      </c>
      <c r="M94" s="29"/>
      <c r="N94" s="13">
        <f>IF(L94&lt;&gt;K94,1,1)</f>
        <v>1</v>
      </c>
      <c r="O94" s="126">
        <v>1112</v>
      </c>
      <c r="P94" s="126">
        <v>94</v>
      </c>
      <c r="Q94" s="13">
        <f>IF(P94&gt;=90,2,IF(P94&gt;=70,1,0))</f>
        <v>2</v>
      </c>
      <c r="R94" s="126">
        <v>273</v>
      </c>
      <c r="S94" s="14">
        <f>IF(R94&gt;150,1,0)</f>
        <v>1</v>
      </c>
      <c r="T94" s="15">
        <v>1050.72</v>
      </c>
      <c r="U94" s="126">
        <v>1173</v>
      </c>
      <c r="V94" s="30">
        <f>U94/T94</f>
        <v>1.1163773412517131</v>
      </c>
      <c r="W94" s="11">
        <f>IF(V94&gt;=80%,2,IF(V94&gt;=70%,1,0))</f>
        <v>2</v>
      </c>
      <c r="X94" s="31">
        <f>F94+J94+N94+Q94+S94+W94</f>
        <v>8</v>
      </c>
      <c r="Y94" s="126">
        <v>51</v>
      </c>
      <c r="Z94" s="18">
        <f>IF(Y94&gt;=90,2,IF(Y94&gt;=70,1,0))</f>
        <v>0</v>
      </c>
      <c r="AA94" s="126">
        <v>45</v>
      </c>
      <c r="AB94" s="18">
        <f>IF(AA94&gt;=75,2,IF(AA94&gt;=50,1,0))</f>
        <v>0</v>
      </c>
      <c r="AC94" s="126">
        <v>8300</v>
      </c>
      <c r="AD94" s="32">
        <f>AC94/H94/13</f>
        <v>0.73896011396011396</v>
      </c>
      <c r="AE94" s="13">
        <f>IF(AD94&gt;0.7,1,0)</f>
        <v>1</v>
      </c>
      <c r="AF94" s="126">
        <v>2447</v>
      </c>
      <c r="AG94" s="33"/>
      <c r="AH94" s="11">
        <v>1</v>
      </c>
      <c r="AI94" s="126">
        <v>97</v>
      </c>
      <c r="AJ94" s="18">
        <f>IF(AI94&gt;=75,1,0)</f>
        <v>1</v>
      </c>
      <c r="AK94" s="34">
        <f>Z94+AB94+AE94+AH94+AJ94</f>
        <v>3</v>
      </c>
      <c r="AL94" s="126">
        <v>564</v>
      </c>
      <c r="AM94" s="35">
        <f>AL94/H94</f>
        <v>0.65277777777777779</v>
      </c>
      <c r="AN94" s="127">
        <f>IF(AM94&gt;1.9,1,0)</f>
        <v>0</v>
      </c>
      <c r="AO94" s="126">
        <v>131</v>
      </c>
      <c r="AP94" s="128">
        <f>AO94/H94</f>
        <v>0.15162037037037038</v>
      </c>
      <c r="AQ94" s="23">
        <f>IF(AP94&gt;1.9,1,0)</f>
        <v>0</v>
      </c>
      <c r="AR94" s="126">
        <v>517</v>
      </c>
      <c r="AS94" s="36">
        <f>AR94/D94</f>
        <v>10.137254901960784</v>
      </c>
      <c r="AT94" s="18">
        <f>IF(AS94&gt;14,1,0)</f>
        <v>0</v>
      </c>
      <c r="AU94" s="25">
        <f>AN94+AQ94+AT94</f>
        <v>0</v>
      </c>
      <c r="AV94" s="26">
        <f>X94+AK94+AU94</f>
        <v>11</v>
      </c>
      <c r="AW94" s="27">
        <f>AV94/18</f>
        <v>0.61111111111111116</v>
      </c>
      <c r="AX94" s="125" t="s">
        <v>131</v>
      </c>
      <c r="AY94" s="93"/>
      <c r="AZ94" s="93"/>
      <c r="BA94" s="93"/>
      <c r="BB94" s="93"/>
      <c r="BC94" s="93"/>
      <c r="BD94" s="93"/>
      <c r="BE94" s="93"/>
    </row>
    <row r="95" spans="1:57" s="94" customFormat="1" ht="15.75" x14ac:dyDescent="0.25">
      <c r="A95" s="28">
        <f>A94+1</f>
        <v>90</v>
      </c>
      <c r="B95" s="125" t="s">
        <v>132</v>
      </c>
      <c r="C95" s="9">
        <v>29</v>
      </c>
      <c r="D95" s="126">
        <v>33</v>
      </c>
      <c r="E95" s="47"/>
      <c r="F95" s="11">
        <f>IF(OR(D95&gt;(C95+40), ( D95&lt;(C95-0))),0,1)</f>
        <v>1</v>
      </c>
      <c r="G95" s="12">
        <v>546</v>
      </c>
      <c r="H95" s="126">
        <v>542</v>
      </c>
      <c r="I95" s="47"/>
      <c r="J95" s="11">
        <f>IF(OR(H95&gt;(G95+100),H95&lt;(G95-50)),0,1)</f>
        <v>1</v>
      </c>
      <c r="K95" s="12">
        <v>21</v>
      </c>
      <c r="L95" s="126">
        <v>21</v>
      </c>
      <c r="M95" s="31"/>
      <c r="N95" s="13">
        <f>IF(L95&lt;&gt;K95,1,1)</f>
        <v>1</v>
      </c>
      <c r="O95" s="126">
        <v>512</v>
      </c>
      <c r="P95" s="126">
        <v>100</v>
      </c>
      <c r="Q95" s="13">
        <f>IF(P95&gt;=90,2,IF(P95&gt;=70,1,0))</f>
        <v>2</v>
      </c>
      <c r="R95" s="126">
        <v>211</v>
      </c>
      <c r="S95" s="14">
        <f>IF(R95&gt;150,1,0)</f>
        <v>1</v>
      </c>
      <c r="T95" s="56">
        <v>704.12</v>
      </c>
      <c r="U95" s="126">
        <v>765</v>
      </c>
      <c r="V95" s="30">
        <f>U95/T95</f>
        <v>1.0864625347952053</v>
      </c>
      <c r="W95" s="11">
        <f>IF(V95&gt;=80%,2,IF(V95&gt;=70%,1,0))</f>
        <v>2</v>
      </c>
      <c r="X95" s="31">
        <f>F95+J95+N95+Q95+S95+W95</f>
        <v>8</v>
      </c>
      <c r="Y95" s="126">
        <v>51</v>
      </c>
      <c r="Z95" s="18">
        <f>IF(Y95&gt;=90,2,IF(Y95&gt;=70,1,0))</f>
        <v>0</v>
      </c>
      <c r="AA95" s="126">
        <v>34</v>
      </c>
      <c r="AB95" s="18">
        <f>IF(AA95&gt;=75,2,IF(AA95&gt;=50,1,0))</f>
        <v>0</v>
      </c>
      <c r="AC95" s="126">
        <v>3618</v>
      </c>
      <c r="AD95" s="32">
        <f>AC95/H95/13</f>
        <v>0.51348282713596372</v>
      </c>
      <c r="AE95" s="13">
        <f>IF(AD95&gt;0.7,1,0)</f>
        <v>0</v>
      </c>
      <c r="AF95" s="126">
        <v>1872</v>
      </c>
      <c r="AG95" s="67"/>
      <c r="AH95" s="11">
        <f>IF(AF95&gt;H95*3,1,0)</f>
        <v>1</v>
      </c>
      <c r="AI95" s="126">
        <v>92</v>
      </c>
      <c r="AJ95" s="18">
        <f>IF(AI95&gt;=75,1,0)</f>
        <v>1</v>
      </c>
      <c r="AK95" s="34">
        <f>Z95+AB95+AE95+AH95+AJ95</f>
        <v>2</v>
      </c>
      <c r="AL95" s="126">
        <v>375</v>
      </c>
      <c r="AM95" s="35">
        <f>AL95/H95</f>
        <v>0.69188191881918815</v>
      </c>
      <c r="AN95" s="127">
        <f>IF(AM95&gt;1.9,1,0)</f>
        <v>0</v>
      </c>
      <c r="AO95" s="126">
        <v>560</v>
      </c>
      <c r="AP95" s="128">
        <f>AO95/H95</f>
        <v>1.033210332103321</v>
      </c>
      <c r="AQ95" s="23">
        <f>IF(AP95&gt;1.9,1,0)</f>
        <v>0</v>
      </c>
      <c r="AR95" s="126">
        <v>625</v>
      </c>
      <c r="AS95" s="36">
        <f>AR95/D95</f>
        <v>18.939393939393938</v>
      </c>
      <c r="AT95" s="18">
        <f>IF(AS95&gt;14,1,0)</f>
        <v>1</v>
      </c>
      <c r="AU95" s="25">
        <f>AN95+AQ95+AT95</f>
        <v>1</v>
      </c>
      <c r="AV95" s="26">
        <f>X95+AK95+AU95</f>
        <v>11</v>
      </c>
      <c r="AW95" s="27">
        <f>AV95/18</f>
        <v>0.61111111111111116</v>
      </c>
      <c r="AX95" s="125" t="s">
        <v>132</v>
      </c>
    </row>
    <row r="96" spans="1:57" s="94" customFormat="1" ht="15.75" x14ac:dyDescent="0.25">
      <c r="A96" s="28">
        <f>A95+1</f>
        <v>91</v>
      </c>
      <c r="B96" s="125" t="s">
        <v>133</v>
      </c>
      <c r="C96" s="9">
        <v>66</v>
      </c>
      <c r="D96" s="126">
        <v>79</v>
      </c>
      <c r="E96" s="29"/>
      <c r="F96" s="11">
        <f>IF(OR(D96&gt;(C96+40), ( D96&lt;(C96-0))),0,1)</f>
        <v>1</v>
      </c>
      <c r="G96" s="12">
        <v>1541</v>
      </c>
      <c r="H96" s="126">
        <v>1545</v>
      </c>
      <c r="I96" s="29"/>
      <c r="J96" s="11">
        <f>IF(OR(H96&gt;(G96+100),H96&lt;(G96-50)),0,1)</f>
        <v>1</v>
      </c>
      <c r="K96" s="12">
        <v>53</v>
      </c>
      <c r="L96" s="126">
        <v>53</v>
      </c>
      <c r="M96" s="29"/>
      <c r="N96" s="13">
        <f>IF(L96&lt;&gt;K96,1,1)</f>
        <v>1</v>
      </c>
      <c r="O96" s="126">
        <v>1635</v>
      </c>
      <c r="P96" s="126">
        <v>95</v>
      </c>
      <c r="Q96" s="13">
        <f>IF(P96&gt;=90,2,IF(P96&gt;=70,1,0))</f>
        <v>2</v>
      </c>
      <c r="R96" s="126">
        <v>366</v>
      </c>
      <c r="S96" s="14">
        <f>IF(R96&gt;150,1,0)</f>
        <v>1</v>
      </c>
      <c r="T96" s="15">
        <v>1859.8799999999999</v>
      </c>
      <c r="U96" s="126">
        <v>1218</v>
      </c>
      <c r="V96" s="30">
        <f>U96/T96</f>
        <v>0.65488096006193952</v>
      </c>
      <c r="W96" s="11">
        <f>IF(V96&gt;=80%,2,IF(V96&gt;=70%,1,0))</f>
        <v>0</v>
      </c>
      <c r="X96" s="31">
        <f>F96+J96+N96+Q96+S96+W96</f>
        <v>6</v>
      </c>
      <c r="Y96" s="126">
        <v>54</v>
      </c>
      <c r="Z96" s="18">
        <f>IF(Y96&gt;=90,2,IF(Y96&gt;=70,1,0))</f>
        <v>0</v>
      </c>
      <c r="AA96" s="126">
        <v>42</v>
      </c>
      <c r="AB96" s="18">
        <f>IF(AA96&gt;=75,2,IF(AA96&gt;=50,1,0))</f>
        <v>0</v>
      </c>
      <c r="AC96" s="126">
        <v>9104</v>
      </c>
      <c r="AD96" s="32">
        <f>AC96/H96/13</f>
        <v>0.45327358725416977</v>
      </c>
      <c r="AE96" s="13">
        <f>IF(AD96&gt;0.7,1,0)</f>
        <v>0</v>
      </c>
      <c r="AF96" s="126">
        <v>3473</v>
      </c>
      <c r="AG96" s="33"/>
      <c r="AH96" s="11">
        <v>1</v>
      </c>
      <c r="AI96" s="126">
        <v>97</v>
      </c>
      <c r="AJ96" s="18">
        <f>IF(AI96&gt;=75,1,0)</f>
        <v>1</v>
      </c>
      <c r="AK96" s="34">
        <f>Z96+AB96+AE96+AH96+AJ96</f>
        <v>2</v>
      </c>
      <c r="AL96" s="126">
        <v>1738</v>
      </c>
      <c r="AM96" s="35">
        <f>AL96/H96</f>
        <v>1.1249190938511326</v>
      </c>
      <c r="AN96" s="127">
        <f>IF(AM96&gt;1.9,1,0)</f>
        <v>0</v>
      </c>
      <c r="AO96" s="126">
        <v>173</v>
      </c>
      <c r="AP96" s="128">
        <f>AO96/H96</f>
        <v>0.11197411003236246</v>
      </c>
      <c r="AQ96" s="23">
        <f>IF(AP96&gt;1.9,1,0)</f>
        <v>0</v>
      </c>
      <c r="AR96" s="126">
        <v>1445</v>
      </c>
      <c r="AS96" s="36">
        <f>AR96/D96</f>
        <v>18.291139240506329</v>
      </c>
      <c r="AT96" s="18">
        <f>IF(AS96&gt;14,1,0)</f>
        <v>1</v>
      </c>
      <c r="AU96" s="25">
        <f>AN96+AQ96+AT96</f>
        <v>1</v>
      </c>
      <c r="AV96" s="26">
        <f>X96+AK96+AU96</f>
        <v>9</v>
      </c>
      <c r="AW96" s="27">
        <f>AV96/18</f>
        <v>0.5</v>
      </c>
      <c r="AX96" s="125" t="s">
        <v>133</v>
      </c>
    </row>
    <row r="97" spans="1:48" s="80" customFormat="1" x14ac:dyDescent="0.25">
      <c r="A97" s="68"/>
      <c r="B97" s="69"/>
      <c r="C97" s="69"/>
      <c r="D97" s="69"/>
      <c r="E97" s="69"/>
      <c r="F97" s="69"/>
      <c r="G97" s="69"/>
      <c r="H97" s="69"/>
      <c r="I97" s="69"/>
      <c r="J97" s="68"/>
      <c r="K97" s="69"/>
      <c r="L97" s="68"/>
      <c r="M97" s="70"/>
      <c r="N97" s="71"/>
      <c r="O97" s="68"/>
      <c r="P97" s="72"/>
      <c r="Q97" s="71"/>
      <c r="R97" s="68"/>
      <c r="S97" s="98"/>
      <c r="T97" s="73"/>
      <c r="U97" s="74"/>
      <c r="V97" s="73"/>
      <c r="W97" s="73"/>
      <c r="AC97" s="68"/>
      <c r="AD97" s="75"/>
      <c r="AE97" s="71"/>
      <c r="AF97" s="68"/>
      <c r="AG97" s="76"/>
      <c r="AH97" s="70"/>
      <c r="AI97" s="72"/>
      <c r="AJ97" s="70"/>
      <c r="AK97" s="77"/>
      <c r="AL97" s="68"/>
      <c r="AM97" s="78"/>
      <c r="AN97" s="78"/>
      <c r="AO97" s="68"/>
      <c r="AP97" s="78"/>
      <c r="AQ97" s="78"/>
      <c r="AR97" s="78"/>
      <c r="AS97" s="78"/>
      <c r="AT97" s="70"/>
      <c r="AU97" s="70"/>
      <c r="AV97" s="79"/>
    </row>
    <row r="98" spans="1:48" s="98" customFormat="1" x14ac:dyDescent="0.25">
      <c r="A98" s="68"/>
      <c r="B98" s="69"/>
      <c r="C98" s="69"/>
      <c r="D98" s="69"/>
      <c r="E98" s="69"/>
      <c r="F98" s="69"/>
      <c r="G98" s="69"/>
      <c r="H98" s="69"/>
      <c r="I98" s="69"/>
      <c r="J98" s="68"/>
      <c r="K98" s="69"/>
      <c r="L98" s="68"/>
      <c r="M98" s="70"/>
      <c r="N98" s="71"/>
      <c r="O98" s="68"/>
      <c r="P98" s="72"/>
      <c r="Q98" s="71"/>
      <c r="R98" s="68"/>
      <c r="T98" s="73"/>
      <c r="U98" s="74"/>
      <c r="V98" s="73"/>
      <c r="W98" s="73"/>
      <c r="AC98" s="68"/>
      <c r="AD98" s="75"/>
      <c r="AE98" s="71"/>
      <c r="AF98" s="68"/>
      <c r="AG98" s="76"/>
      <c r="AH98" s="70"/>
      <c r="AI98" s="72"/>
      <c r="AJ98" s="70"/>
      <c r="AK98" s="77"/>
      <c r="AL98" s="68"/>
      <c r="AM98" s="78"/>
      <c r="AN98" s="78"/>
      <c r="AO98" s="68"/>
      <c r="AP98" s="78"/>
      <c r="AQ98" s="78"/>
      <c r="AR98" s="78"/>
      <c r="AS98" s="78"/>
      <c r="AT98" s="70"/>
      <c r="AU98" s="70"/>
      <c r="AV98" s="79"/>
    </row>
    <row r="99" spans="1:48" s="98" customFormat="1" x14ac:dyDescent="0.25">
      <c r="A99" s="68"/>
      <c r="B99" s="69"/>
      <c r="C99" s="69"/>
      <c r="D99" s="69"/>
      <c r="E99" s="69"/>
      <c r="F99" s="69"/>
      <c r="G99" s="69"/>
      <c r="H99" s="69"/>
      <c r="I99" s="69"/>
      <c r="J99" s="68"/>
      <c r="K99" s="69"/>
      <c r="L99" s="68"/>
      <c r="M99" s="70"/>
      <c r="N99" s="71"/>
      <c r="O99" s="68"/>
      <c r="P99" s="72"/>
      <c r="Q99" s="71"/>
      <c r="R99" s="68"/>
      <c r="S99" s="80"/>
      <c r="T99" s="73"/>
      <c r="U99" s="74"/>
      <c r="V99" s="73"/>
      <c r="W99" s="73"/>
      <c r="AH99" s="70"/>
      <c r="AI99" s="72"/>
      <c r="AJ99" s="70"/>
      <c r="AK99" s="77"/>
      <c r="AL99" s="68"/>
      <c r="AM99" s="78"/>
      <c r="AN99" s="78"/>
      <c r="AO99" s="68"/>
      <c r="AP99" s="78"/>
      <c r="AQ99" s="78"/>
      <c r="AR99" s="78"/>
      <c r="AS99" s="78"/>
      <c r="AT99" s="70"/>
      <c r="AU99" s="70"/>
      <c r="AV99" s="79"/>
    </row>
    <row r="100" spans="1:48" s="80" customFormat="1" x14ac:dyDescent="0.25">
      <c r="B100" s="99"/>
      <c r="C100" s="69"/>
      <c r="D100" s="69"/>
      <c r="E100" s="69"/>
      <c r="F100" s="69"/>
      <c r="G100" s="69"/>
      <c r="H100" s="69"/>
      <c r="I100" s="69"/>
      <c r="J100" s="68" t="s">
        <v>89</v>
      </c>
      <c r="K100" s="69"/>
      <c r="L100" s="68"/>
      <c r="M100" s="70"/>
      <c r="N100" s="71"/>
      <c r="O100" s="68"/>
      <c r="P100" s="72"/>
      <c r="Q100" s="71"/>
      <c r="R100" s="68"/>
      <c r="S100" s="81"/>
      <c r="U100" s="74"/>
      <c r="V100" s="73"/>
      <c r="W100" s="73"/>
      <c r="AC100" s="68"/>
      <c r="AD100" s="75"/>
      <c r="AE100" s="71"/>
      <c r="AF100" s="68"/>
      <c r="AG100" s="76"/>
      <c r="AH100" s="70"/>
      <c r="AI100" s="72"/>
      <c r="AJ100" s="70"/>
      <c r="AK100" s="77"/>
      <c r="AL100" s="68"/>
      <c r="AM100" s="78"/>
      <c r="AN100" s="78"/>
      <c r="AO100" s="68"/>
      <c r="AP100" s="78"/>
      <c r="AQ100" s="78"/>
      <c r="AR100" s="78"/>
      <c r="AS100" s="78"/>
      <c r="AT100" s="70"/>
      <c r="AU100" s="70"/>
      <c r="AV100" s="79"/>
    </row>
    <row r="101" spans="1:48" s="80" customFormat="1" x14ac:dyDescent="0.25">
      <c r="B101" s="99"/>
      <c r="C101" s="69"/>
      <c r="D101" s="69"/>
      <c r="E101" s="69"/>
      <c r="F101" s="69"/>
      <c r="G101" s="69"/>
      <c r="H101" s="69"/>
      <c r="I101" s="69"/>
      <c r="J101" s="68"/>
      <c r="K101" s="69"/>
      <c r="L101" s="68"/>
      <c r="M101" s="70"/>
      <c r="N101" s="71"/>
      <c r="O101" s="68"/>
      <c r="P101" s="72"/>
      <c r="Q101" s="71"/>
      <c r="R101" s="68"/>
      <c r="S101" s="82"/>
      <c r="T101" s="73"/>
      <c r="U101" s="83"/>
      <c r="AH101" s="70"/>
      <c r="AI101" s="72"/>
      <c r="AJ101" s="70"/>
      <c r="AK101" s="77"/>
      <c r="AL101" s="68"/>
      <c r="AM101" s="78"/>
      <c r="AN101" s="78"/>
      <c r="AO101" s="68"/>
      <c r="AP101" s="78"/>
      <c r="AQ101" s="78"/>
      <c r="AR101" s="78"/>
      <c r="AS101" s="78"/>
      <c r="AT101" s="70"/>
      <c r="AU101" s="70"/>
      <c r="AV101" s="79"/>
    </row>
    <row r="102" spans="1:48" s="80" customFormat="1" ht="16.899999999999999" customHeight="1" x14ac:dyDescent="0.25">
      <c r="B102" s="99"/>
      <c r="C102" s="69"/>
      <c r="D102" s="69"/>
      <c r="E102" s="69"/>
      <c r="F102" s="69"/>
      <c r="G102" s="69"/>
      <c r="H102" s="69"/>
      <c r="I102" s="69"/>
      <c r="J102" s="68"/>
      <c r="K102" s="69"/>
      <c r="L102" s="68"/>
      <c r="M102" s="70"/>
      <c r="N102" s="71"/>
      <c r="O102" s="68"/>
      <c r="P102" s="72"/>
      <c r="Q102" s="71"/>
      <c r="R102" s="68"/>
      <c r="U102" s="74"/>
      <c r="V102" s="73"/>
      <c r="W102" s="73"/>
      <c r="AC102" s="68"/>
      <c r="AD102" s="75"/>
      <c r="AE102" s="71"/>
      <c r="AF102" s="68"/>
      <c r="AG102" s="76"/>
      <c r="AH102" s="70"/>
      <c r="AI102" s="72"/>
      <c r="AJ102" s="70"/>
      <c r="AK102" s="77"/>
      <c r="AL102" s="68"/>
      <c r="AM102" s="78"/>
      <c r="AN102" s="78"/>
      <c r="AO102" s="68"/>
      <c r="AP102" s="78"/>
      <c r="AQ102" s="78"/>
      <c r="AR102" s="78"/>
      <c r="AS102" s="78"/>
      <c r="AT102" s="70"/>
      <c r="AU102" s="70"/>
      <c r="AV102" s="79"/>
    </row>
    <row r="103" spans="1:48" s="80" customFormat="1" x14ac:dyDescent="0.25">
      <c r="B103" s="99"/>
      <c r="P103" s="72"/>
      <c r="Q103" s="71"/>
      <c r="R103" s="68"/>
      <c r="T103" s="73"/>
      <c r="U103" s="83"/>
      <c r="AM103" s="78"/>
      <c r="AN103" s="78"/>
      <c r="AP103" s="78"/>
      <c r="AQ103" s="78"/>
      <c r="AR103" s="78"/>
      <c r="AS103" s="78"/>
      <c r="AT103" s="70"/>
      <c r="AU103" s="70"/>
      <c r="AV103" s="79"/>
    </row>
    <row r="104" spans="1:48" s="80" customFormat="1" ht="18" x14ac:dyDescent="0.25">
      <c r="B104" s="99"/>
      <c r="C104" s="84"/>
      <c r="D104" s="68"/>
      <c r="E104" s="85"/>
      <c r="F104" s="70"/>
      <c r="G104" s="86"/>
      <c r="H104" s="68"/>
      <c r="I104" s="87"/>
      <c r="J104" s="70"/>
      <c r="K104" s="86"/>
      <c r="L104" s="68"/>
      <c r="M104" s="70"/>
      <c r="N104" s="71"/>
      <c r="O104" s="68"/>
      <c r="P104" s="72"/>
      <c r="Q104" s="71"/>
      <c r="R104" s="68"/>
      <c r="T104" s="73"/>
      <c r="U104" s="74"/>
      <c r="V104" s="73"/>
      <c r="W104" s="73"/>
      <c r="AT104" s="70"/>
      <c r="AU104" s="70"/>
      <c r="AV104" s="79"/>
    </row>
    <row r="105" spans="1:48" s="80" customFormat="1" ht="18" x14ac:dyDescent="0.25">
      <c r="B105" s="99"/>
      <c r="C105" s="84"/>
      <c r="D105" s="68"/>
      <c r="E105" s="85"/>
      <c r="F105" s="70"/>
      <c r="G105" s="86"/>
      <c r="H105" s="68"/>
      <c r="I105" s="87"/>
      <c r="J105" s="70"/>
      <c r="K105" s="86"/>
      <c r="L105" s="68"/>
      <c r="M105" s="70"/>
      <c r="N105" s="71"/>
      <c r="O105" s="68"/>
      <c r="P105" s="72"/>
      <c r="Q105" s="71"/>
      <c r="R105" s="68"/>
      <c r="S105" s="88"/>
      <c r="T105" s="68"/>
      <c r="U105" s="74"/>
      <c r="V105" s="73"/>
      <c r="W105" s="73"/>
      <c r="AC105" s="68"/>
      <c r="AD105" s="75"/>
      <c r="AE105" s="71"/>
      <c r="AF105" s="68"/>
      <c r="AG105" s="76"/>
      <c r="AH105" s="70"/>
      <c r="AI105" s="72"/>
      <c r="AJ105" s="70"/>
      <c r="AK105" s="77"/>
      <c r="AL105" s="68"/>
      <c r="AM105" s="78"/>
      <c r="AN105" s="78"/>
      <c r="AO105" s="68"/>
      <c r="AP105" s="78"/>
      <c r="AQ105" s="78"/>
      <c r="AR105" s="78"/>
      <c r="AS105" s="78"/>
      <c r="AT105" s="70"/>
      <c r="AU105" s="70"/>
      <c r="AV105" s="79"/>
    </row>
    <row r="106" spans="1:48" s="80" customFormat="1" x14ac:dyDescent="0.25">
      <c r="B106" s="99"/>
      <c r="P106" s="72"/>
      <c r="Q106" s="71"/>
      <c r="R106" s="68"/>
      <c r="S106" s="88"/>
      <c r="T106" s="68"/>
      <c r="U106" s="89"/>
      <c r="V106" s="68"/>
      <c r="W106" s="68"/>
      <c r="AC106" s="68"/>
      <c r="AD106" s="75"/>
      <c r="AE106" s="71"/>
      <c r="AF106" s="68"/>
      <c r="AG106" s="76"/>
      <c r="AH106" s="70"/>
      <c r="AI106" s="72"/>
      <c r="AJ106" s="70"/>
      <c r="AK106" s="77"/>
      <c r="AL106" s="68"/>
      <c r="AM106" s="78"/>
      <c r="AN106" s="78"/>
      <c r="AO106" s="68"/>
      <c r="AP106" s="78"/>
      <c r="AQ106" s="78"/>
      <c r="AR106" s="78"/>
      <c r="AS106" s="78"/>
      <c r="AT106" s="70"/>
      <c r="AU106" s="70"/>
      <c r="AV106" s="79"/>
    </row>
    <row r="107" spans="1:48" s="80" customFormat="1" ht="18" x14ac:dyDescent="0.25">
      <c r="B107" s="99"/>
      <c r="C107" s="84"/>
      <c r="D107" s="68"/>
      <c r="E107" s="85"/>
      <c r="F107" s="70"/>
      <c r="G107" s="86"/>
      <c r="H107" s="68"/>
      <c r="I107" s="87"/>
      <c r="J107" s="70"/>
      <c r="K107" s="86"/>
      <c r="L107" s="68"/>
      <c r="M107" s="70"/>
      <c r="N107" s="71"/>
      <c r="O107" s="68"/>
      <c r="P107" s="72"/>
      <c r="Q107" s="71"/>
      <c r="R107" s="68"/>
      <c r="S107" s="88"/>
      <c r="T107" s="68"/>
      <c r="U107" s="89"/>
      <c r="V107" s="68"/>
      <c r="W107" s="68"/>
      <c r="AC107" s="68"/>
      <c r="AD107" s="75"/>
      <c r="AE107" s="71"/>
      <c r="AF107" s="68"/>
      <c r="AG107" s="76"/>
      <c r="AH107" s="70"/>
      <c r="AI107" s="72"/>
      <c r="AJ107" s="70"/>
      <c r="AK107" s="77"/>
      <c r="AL107" s="68"/>
      <c r="AM107" s="78"/>
      <c r="AN107" s="78"/>
      <c r="AO107" s="68"/>
      <c r="AP107" s="78"/>
      <c r="AQ107" s="78"/>
      <c r="AR107" s="78"/>
      <c r="AS107" s="78"/>
      <c r="AT107" s="70"/>
      <c r="AU107" s="70"/>
      <c r="AV107" s="79"/>
    </row>
    <row r="108" spans="1:48" s="80" customFormat="1" x14ac:dyDescent="0.25">
      <c r="B108" s="99"/>
      <c r="C108" s="73"/>
      <c r="D108" s="73"/>
      <c r="E108" s="73"/>
      <c r="F108" s="73"/>
      <c r="G108" s="86"/>
      <c r="H108" s="68"/>
      <c r="I108" s="87"/>
      <c r="J108" s="70"/>
      <c r="K108" s="86"/>
      <c r="L108" s="68"/>
      <c r="M108" s="70"/>
      <c r="N108" s="71"/>
      <c r="O108" s="68"/>
      <c r="P108" s="72"/>
      <c r="Q108" s="71"/>
      <c r="R108" s="68"/>
      <c r="S108" s="4"/>
      <c r="T108" s="4"/>
      <c r="U108" s="89"/>
      <c r="V108" s="68"/>
      <c r="W108" s="68"/>
      <c r="AC108" s="68"/>
      <c r="AD108" s="75"/>
      <c r="AE108" s="71"/>
      <c r="AF108" s="68"/>
      <c r="AG108" s="76"/>
      <c r="AH108" s="70"/>
      <c r="AI108" s="72"/>
      <c r="AJ108" s="70"/>
      <c r="AK108" s="77"/>
      <c r="AL108" s="68"/>
      <c r="AM108" s="78"/>
      <c r="AN108" s="78"/>
      <c r="AO108" s="68"/>
      <c r="AP108" s="78"/>
      <c r="AQ108" s="78"/>
      <c r="AR108" s="78"/>
      <c r="AS108" s="78"/>
      <c r="AT108" s="70"/>
      <c r="AU108" s="70"/>
      <c r="AV108" s="79"/>
    </row>
  </sheetData>
  <mergeCells count="14">
    <mergeCell ref="AI4:AJ4"/>
    <mergeCell ref="AL4:AU4"/>
    <mergeCell ref="AX2:AX4"/>
    <mergeCell ref="A2:B4"/>
    <mergeCell ref="A1:AM1"/>
    <mergeCell ref="C2:X3"/>
    <mergeCell ref="Y2:AK3"/>
    <mergeCell ref="AL2:AU3"/>
    <mergeCell ref="AV2:AV4"/>
    <mergeCell ref="AW2:AW4"/>
    <mergeCell ref="C4:Q4"/>
    <mergeCell ref="R4:S4"/>
    <mergeCell ref="Y4:AB4"/>
    <mergeCell ref="AC4:AH4"/>
  </mergeCells>
  <pageMargins left="0.11811023622047245" right="0.11811023622047245" top="0.15748031496062992" bottom="0.19685039370078741" header="0" footer="0"/>
  <pageSetup paperSize="9" scale="35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24.12.2016-24.01.2017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Коценко Ольга Георгиевна</cp:lastModifiedBy>
  <dcterms:created xsi:type="dcterms:W3CDTF">2017-01-24T14:32:05Z</dcterms:created>
  <dcterms:modified xsi:type="dcterms:W3CDTF">2017-01-24T14:39:31Z</dcterms:modified>
</cp:coreProperties>
</file>